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PC\Desktop\Pensions\"/>
    </mc:Choice>
  </mc:AlternateContent>
  <xr:revisionPtr revIDLastSave="0" documentId="13_ncr:1_{351D071C-0C1F-4502-A78C-599B2A184397}" xr6:coauthVersionLast="45" xr6:coauthVersionMax="45" xr10:uidLastSave="{00000000-0000-0000-0000-000000000000}"/>
  <bookViews>
    <workbookView xWindow="-120" yWindow="-120" windowWidth="24240" windowHeight="13140" tabRatio="894" xr2:uid="{00000000-000D-0000-FFFF-FFFF00000000}"/>
  </bookViews>
  <sheets>
    <sheet name="Enfant(s)" sheetId="5" r:id="rId1"/>
    <sheet name="Parents - Epoux" sheetId="6" r:id="rId2"/>
    <sheet name="Pensions Enfant(s)" sheetId="7" r:id="rId3"/>
    <sheet name="Pensions Epoux" sheetId="8" r:id="rId4"/>
  </sheets>
  <definedNames>
    <definedName name="Charges_M">'Parents - Epoux'!$D$25</definedName>
    <definedName name="Charges_Mme">'Parents - Epoux'!$D$52</definedName>
    <definedName name="Couts_directs_M">'Enfant(s)'!$J$57</definedName>
    <definedName name="Couts_directs_Mme">'Enfant(s)'!$J$58</definedName>
    <definedName name="Disponible_M">'Parents - Epoux'!$D$27</definedName>
    <definedName name="Disponible_M_apres_couts_directs">'Pensions Enfant(s)'!$F$40</definedName>
    <definedName name="Disponible_Mme">'Parents - Epoux'!$D$54</definedName>
    <definedName name="Disponible_Mme_apres_couts_directs">'Pensions Enfant(s)'!$F$41</definedName>
    <definedName name="Nom_de_l_affaire">'Enfant(s)'!$C$1</definedName>
    <definedName name="Pensions_enfants_M">'Pensions Enfant(s)'!$J$62</definedName>
    <definedName name="Pensions_enfants_Mme">'Pensions Enfant(s)'!$J$64</definedName>
    <definedName name="Revenus_M">'Parents - Epoux'!$D$8</definedName>
    <definedName name="Revenus_Mme">'Parents - Epoux'!$D$35</definedName>
    <definedName name="_xlnm.Print_Area" localSheetId="0">'Enfant(s)'!$A$1:$L$58</definedName>
    <definedName name="_xlnm.Print_Area" localSheetId="1">'Parents - Epoux'!$A$1:$G$54</definedName>
    <definedName name="_xlnm.Print_Area" localSheetId="2">'Pensions Enfant(s)'!$A$2:$K$57</definedName>
    <definedName name="_xlnm.Print_Area" localSheetId="3">'Pensions Epoux'!$A$2:$H$40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2" i="7" l="1"/>
  <c r="I26" i="7" l="1"/>
  <c r="H26" i="7"/>
  <c r="G26" i="7"/>
  <c r="F26" i="7"/>
  <c r="E26" i="7"/>
  <c r="D26" i="7"/>
  <c r="C26" i="7"/>
  <c r="B26" i="7"/>
  <c r="B62" i="7" l="1"/>
  <c r="B64" i="7"/>
  <c r="B47" i="7" l="1"/>
  <c r="C54" i="7"/>
  <c r="D54" i="7"/>
  <c r="E54" i="7"/>
  <c r="F54" i="7"/>
  <c r="G54" i="7"/>
  <c r="H54" i="7"/>
  <c r="I54" i="7"/>
  <c r="B54" i="7"/>
  <c r="C47" i="7"/>
  <c r="F47" i="7"/>
  <c r="G47" i="7"/>
  <c r="H47" i="7"/>
  <c r="I47" i="7"/>
  <c r="J42" i="5" l="1"/>
  <c r="J23" i="5"/>
  <c r="B6" i="5" l="1"/>
  <c r="J27" i="5"/>
  <c r="J26" i="5"/>
  <c r="J22" i="5"/>
  <c r="I40" i="5" l="1"/>
  <c r="H40" i="5"/>
  <c r="G40" i="5"/>
  <c r="F40" i="5"/>
  <c r="E40" i="5"/>
  <c r="D40" i="5"/>
  <c r="C40" i="5"/>
  <c r="B40" i="5"/>
  <c r="I21" i="5"/>
  <c r="H21" i="5"/>
  <c r="G21" i="5"/>
  <c r="F21" i="5"/>
  <c r="E21" i="5"/>
  <c r="D21" i="5"/>
  <c r="C21" i="5"/>
  <c r="B21" i="5"/>
  <c r="J41" i="5" l="1"/>
  <c r="E7" i="7" l="1"/>
  <c r="I25" i="5" l="1"/>
  <c r="H25" i="5"/>
  <c r="G25" i="5"/>
  <c r="F25" i="5"/>
  <c r="E25" i="5"/>
  <c r="D25" i="5"/>
  <c r="C25" i="5"/>
  <c r="B25" i="5"/>
  <c r="I6" i="5"/>
  <c r="H6" i="5"/>
  <c r="G6" i="5"/>
  <c r="F6" i="5"/>
  <c r="E6" i="5"/>
  <c r="D6" i="5"/>
  <c r="C6" i="5"/>
  <c r="B45" i="5"/>
  <c r="I19" i="5"/>
  <c r="H19" i="5"/>
  <c r="G19" i="5"/>
  <c r="F19" i="5"/>
  <c r="E19" i="5"/>
  <c r="D19" i="5"/>
  <c r="C19" i="5"/>
  <c r="C57" i="5" s="1"/>
  <c r="B19" i="5"/>
  <c r="B57" i="5" s="1"/>
  <c r="J18" i="5"/>
  <c r="J17" i="5"/>
  <c r="J16" i="5"/>
  <c r="J15" i="5"/>
  <c r="J14" i="5"/>
  <c r="J13" i="5"/>
  <c r="J12" i="5"/>
  <c r="J11" i="5"/>
  <c r="J10" i="5"/>
  <c r="J9" i="5"/>
  <c r="J8" i="5"/>
  <c r="C13" i="6" s="1"/>
  <c r="J7" i="5"/>
  <c r="C40" i="6"/>
  <c r="J28" i="5"/>
  <c r="J29" i="5"/>
  <c r="J30" i="5"/>
  <c r="J31" i="5"/>
  <c r="J32" i="5"/>
  <c r="J33" i="5"/>
  <c r="J34" i="5"/>
  <c r="J35" i="5"/>
  <c r="J36" i="5"/>
  <c r="J37" i="5"/>
  <c r="C38" i="5"/>
  <c r="C58" i="5" s="1"/>
  <c r="D38" i="5"/>
  <c r="D58" i="5" s="1"/>
  <c r="D32" i="7" s="1"/>
  <c r="E38" i="5"/>
  <c r="E58" i="5" s="1"/>
  <c r="E32" i="7" s="1"/>
  <c r="F38" i="5"/>
  <c r="F58" i="5" s="1"/>
  <c r="F32" i="7" s="1"/>
  <c r="G38" i="5"/>
  <c r="G58" i="5" s="1"/>
  <c r="G32" i="7" s="1"/>
  <c r="H38" i="5"/>
  <c r="H58" i="5" s="1"/>
  <c r="H32" i="7" s="1"/>
  <c r="I38" i="5"/>
  <c r="I58" i="5" s="1"/>
  <c r="I32" i="7" s="1"/>
  <c r="B38" i="5"/>
  <c r="B58" i="5" s="1"/>
  <c r="C59" i="5" l="1"/>
  <c r="C32" i="7"/>
  <c r="H57" i="5"/>
  <c r="H20" i="7" s="1"/>
  <c r="G57" i="5"/>
  <c r="G20" i="7" s="1"/>
  <c r="F57" i="5"/>
  <c r="F20" i="7" s="1"/>
  <c r="I57" i="5"/>
  <c r="I20" i="7" s="1"/>
  <c r="C20" i="7"/>
  <c r="E57" i="5"/>
  <c r="E20" i="7" s="1"/>
  <c r="D57" i="5"/>
  <c r="D20" i="7" s="1"/>
  <c r="J38" i="5"/>
  <c r="J19" i="5"/>
  <c r="B20" i="7" l="1"/>
  <c r="J57" i="5"/>
  <c r="C8" i="8" s="1"/>
  <c r="C12" i="7"/>
  <c r="C13" i="7" s="1"/>
  <c r="D12" i="7"/>
  <c r="E12" i="7"/>
  <c r="F12" i="7"/>
  <c r="G12" i="7"/>
  <c r="H12" i="7"/>
  <c r="I12" i="7"/>
  <c r="B12" i="7"/>
  <c r="B11" i="7"/>
  <c r="E63" i="7" l="1"/>
  <c r="E59" i="7"/>
  <c r="E65" i="7"/>
  <c r="E52" i="7"/>
  <c r="G52" i="7"/>
  <c r="G59" i="7"/>
  <c r="G63" i="7"/>
  <c r="G65" i="7"/>
  <c r="D52" i="7"/>
  <c r="D59" i="7"/>
  <c r="C59" i="7"/>
  <c r="C52" i="7"/>
  <c r="H59" i="7"/>
  <c r="H52" i="7"/>
  <c r="H65" i="7"/>
  <c r="H63" i="7"/>
  <c r="B59" i="7"/>
  <c r="B52" i="7"/>
  <c r="B63" i="7"/>
  <c r="F52" i="7"/>
  <c r="F59" i="7"/>
  <c r="F65" i="7"/>
  <c r="F63" i="7"/>
  <c r="I59" i="7"/>
  <c r="I65" i="7"/>
  <c r="I63" i="7"/>
  <c r="I52" i="7"/>
  <c r="B24" i="7"/>
  <c r="B36" i="7"/>
  <c r="G24" i="7"/>
  <c r="G36" i="7"/>
  <c r="H36" i="7"/>
  <c r="H24" i="7"/>
  <c r="F24" i="7"/>
  <c r="F36" i="7"/>
  <c r="E36" i="7"/>
  <c r="E24" i="7"/>
  <c r="D24" i="7"/>
  <c r="D36" i="7"/>
  <c r="I36" i="7"/>
  <c r="I24" i="7"/>
  <c r="C24" i="7"/>
  <c r="C36" i="7"/>
  <c r="E44" i="7"/>
  <c r="G44" i="7"/>
  <c r="C44" i="7"/>
  <c r="C48" i="7" s="1"/>
  <c r="H44" i="7"/>
  <c r="I44" i="7"/>
  <c r="F44" i="7"/>
  <c r="D44" i="7"/>
  <c r="B44" i="7"/>
  <c r="B43" i="7"/>
  <c r="I56" i="5"/>
  <c r="H56" i="5"/>
  <c r="G56" i="5"/>
  <c r="F56" i="5"/>
  <c r="E56" i="5"/>
  <c r="D56" i="5"/>
  <c r="C56" i="5"/>
  <c r="B56" i="5"/>
  <c r="I45" i="5"/>
  <c r="H45" i="5"/>
  <c r="G45" i="5"/>
  <c r="F45" i="5"/>
  <c r="E45" i="5"/>
  <c r="D45" i="5"/>
  <c r="C45" i="5"/>
  <c r="G55" i="7" l="1"/>
  <c r="G48" i="7"/>
  <c r="F48" i="7"/>
  <c r="F55" i="7"/>
  <c r="I55" i="7"/>
  <c r="I48" i="7"/>
  <c r="H48" i="7"/>
  <c r="H55" i="7"/>
  <c r="E48" i="7"/>
  <c r="E55" i="7"/>
  <c r="C55" i="7"/>
  <c r="B48" i="7"/>
  <c r="B55" i="7"/>
  <c r="D55" i="7"/>
  <c r="J54" i="7"/>
  <c r="J59" i="7"/>
  <c r="J52" i="7"/>
  <c r="J36" i="7"/>
  <c r="J24" i="7"/>
  <c r="D1" i="8"/>
  <c r="B2" i="7"/>
  <c r="D1" i="6"/>
  <c r="J55" i="7" l="1"/>
  <c r="C64" i="7"/>
  <c r="C65" i="7" s="1"/>
  <c r="D64" i="7"/>
  <c r="D65" i="7" s="1"/>
  <c r="E64" i="7"/>
  <c r="F64" i="7"/>
  <c r="G64" i="7"/>
  <c r="H64" i="7"/>
  <c r="I64" i="7"/>
  <c r="C62" i="7"/>
  <c r="C63" i="7" s="1"/>
  <c r="D62" i="7"/>
  <c r="D63" i="7" s="1"/>
  <c r="E62" i="7"/>
  <c r="F62" i="7"/>
  <c r="G62" i="7"/>
  <c r="H62" i="7"/>
  <c r="I62" i="7"/>
  <c r="J51" i="7"/>
  <c r="J63" i="7" l="1"/>
  <c r="C15" i="8" s="1"/>
  <c r="J62" i="7"/>
  <c r="C9" i="8" s="1"/>
  <c r="J58" i="7"/>
  <c r="B54" i="5"/>
  <c r="J53" i="5"/>
  <c r="J52" i="5"/>
  <c r="J47" i="5"/>
  <c r="J46" i="5"/>
  <c r="J50" i="5"/>
  <c r="J49" i="5"/>
  <c r="D40" i="6"/>
  <c r="F40" i="6" s="1"/>
  <c r="D13" i="6"/>
  <c r="F13" i="6" s="1"/>
  <c r="F42" i="6"/>
  <c r="F43" i="6"/>
  <c r="F41" i="6"/>
  <c r="F38" i="6"/>
  <c r="F34" i="6"/>
  <c r="F32" i="6"/>
  <c r="F31" i="6"/>
  <c r="F20" i="6"/>
  <c r="F15" i="6"/>
  <c r="F11" i="6"/>
  <c r="F5" i="6"/>
  <c r="F6" i="6"/>
  <c r="F7" i="6"/>
  <c r="F4" i="6"/>
  <c r="B34" i="8"/>
  <c r="J23" i="7"/>
  <c r="I11" i="7"/>
  <c r="H11" i="7"/>
  <c r="G11" i="7"/>
  <c r="F11" i="7"/>
  <c r="E11" i="7"/>
  <c r="D11" i="7"/>
  <c r="C11" i="7"/>
  <c r="F48" i="6"/>
  <c r="F51" i="6"/>
  <c r="F50" i="6"/>
  <c r="F49" i="6"/>
  <c r="F47" i="6"/>
  <c r="F46" i="6"/>
  <c r="F45" i="6"/>
  <c r="F44" i="6"/>
  <c r="F33" i="6"/>
  <c r="F24" i="6"/>
  <c r="F23" i="6"/>
  <c r="F22" i="6"/>
  <c r="F21" i="6"/>
  <c r="F19" i="6"/>
  <c r="F18" i="6"/>
  <c r="F17" i="6"/>
  <c r="F16" i="6"/>
  <c r="F14" i="6"/>
  <c r="D35" i="6" l="1"/>
  <c r="D8" i="6"/>
  <c r="E43" i="7"/>
  <c r="F43" i="7"/>
  <c r="D43" i="7"/>
  <c r="G43" i="7"/>
  <c r="H43" i="7"/>
  <c r="I43" i="7"/>
  <c r="C43" i="7"/>
  <c r="D25" i="6"/>
  <c r="D52" i="6"/>
  <c r="E61" i="7"/>
  <c r="F61" i="7"/>
  <c r="I61" i="7"/>
  <c r="C61" i="7"/>
  <c r="G61" i="7"/>
  <c r="B61" i="7"/>
  <c r="D61" i="7"/>
  <c r="H61" i="7"/>
  <c r="D5" i="7" l="1"/>
  <c r="D6" i="7" s="1"/>
  <c r="D27" i="6"/>
  <c r="J32" i="7"/>
  <c r="D41" i="7" s="1"/>
  <c r="D54" i="6"/>
  <c r="D47" i="7" s="1"/>
  <c r="D48" i="7" s="1"/>
  <c r="J58" i="5"/>
  <c r="C16" i="8" s="1"/>
  <c r="E47" i="7" l="1"/>
  <c r="J47" i="7" s="1"/>
  <c r="B29" i="7"/>
  <c r="B41" i="7"/>
  <c r="H29" i="7"/>
  <c r="F29" i="7"/>
  <c r="D29" i="7"/>
  <c r="I29" i="7"/>
  <c r="G29" i="7"/>
  <c r="B40" i="7"/>
  <c r="C6" i="8"/>
  <c r="B16" i="7"/>
  <c r="B28" i="7"/>
  <c r="D7" i="7"/>
  <c r="C5" i="7"/>
  <c r="C6" i="7" s="1"/>
  <c r="C14" i="8"/>
  <c r="H59" i="5"/>
  <c r="H13" i="7" s="1"/>
  <c r="G59" i="5"/>
  <c r="G13" i="7" s="1"/>
  <c r="F59" i="5"/>
  <c r="F13" i="7" s="1"/>
  <c r="D59" i="5"/>
  <c r="D13" i="7" s="1"/>
  <c r="B59" i="5"/>
  <c r="B13" i="7" s="1"/>
  <c r="E59" i="5"/>
  <c r="E13" i="7" s="1"/>
  <c r="I59" i="5"/>
  <c r="I13" i="7" s="1"/>
  <c r="H54" i="5"/>
  <c r="C54" i="5"/>
  <c r="D54" i="5"/>
  <c r="E54" i="5"/>
  <c r="F54" i="5"/>
  <c r="G54" i="5"/>
  <c r="I54" i="5"/>
  <c r="C15" i="7" l="1"/>
  <c r="F15" i="7"/>
  <c r="G15" i="7"/>
  <c r="H15" i="7"/>
  <c r="I15" i="7"/>
  <c r="D15" i="7"/>
  <c r="E15" i="7"/>
  <c r="B15" i="7"/>
  <c r="C7" i="7"/>
  <c r="C27" i="7" s="1"/>
  <c r="J59" i="5"/>
  <c r="J20" i="7"/>
  <c r="D40" i="7" s="1"/>
  <c r="J54" i="5"/>
  <c r="F27" i="7" l="1"/>
  <c r="F30" i="7" s="1"/>
  <c r="F34" i="7" s="1"/>
  <c r="G27" i="7"/>
  <c r="G30" i="7" s="1"/>
  <c r="G34" i="7" s="1"/>
  <c r="H27" i="7"/>
  <c r="H30" i="7" s="1"/>
  <c r="H34" i="7" s="1"/>
  <c r="I27" i="7"/>
  <c r="I30" i="7" s="1"/>
  <c r="I34" i="7" s="1"/>
  <c r="B27" i="7"/>
  <c r="B30" i="7" s="1"/>
  <c r="D27" i="7"/>
  <c r="D30" i="7" s="1"/>
  <c r="D34" i="7" s="1"/>
  <c r="E27" i="7"/>
  <c r="F40" i="7"/>
  <c r="B34" i="7" l="1"/>
  <c r="J13" i="7"/>
  <c r="H17" i="7" l="1"/>
  <c r="H18" i="7" s="1"/>
  <c r="H22" i="7" s="1"/>
  <c r="I17" i="7"/>
  <c r="I18" i="7" s="1"/>
  <c r="I22" i="7" s="1"/>
  <c r="B17" i="7"/>
  <c r="B18" i="7" s="1"/>
  <c r="B22" i="7" s="1"/>
  <c r="D17" i="7"/>
  <c r="D18" i="7" s="1"/>
  <c r="D22" i="7" s="1"/>
  <c r="G17" i="7"/>
  <c r="G18" i="7" s="1"/>
  <c r="G22" i="7" s="1"/>
  <c r="E17" i="7"/>
  <c r="E18" i="7" s="1"/>
  <c r="E22" i="7" s="1"/>
  <c r="C17" i="7"/>
  <c r="C18" i="7" s="1"/>
  <c r="C22" i="7" s="1"/>
  <c r="F17" i="7"/>
  <c r="F18" i="7" s="1"/>
  <c r="F22" i="7" s="1"/>
  <c r="J15" i="7"/>
  <c r="J27" i="7"/>
  <c r="E29" i="7" s="1"/>
  <c r="E30" i="7" s="1"/>
  <c r="E34" i="7" s="1"/>
  <c r="J18" i="7" l="1"/>
  <c r="C29" i="7"/>
  <c r="C30" i="7" s="1"/>
  <c r="C34" i="7" l="1"/>
  <c r="J34" i="7" s="1"/>
  <c r="J30" i="7"/>
  <c r="J22" i="7"/>
  <c r="J35" i="7"/>
  <c r="F41" i="7" s="1"/>
  <c r="C56" i="7" l="1"/>
  <c r="C57" i="7" s="1"/>
  <c r="D56" i="7"/>
  <c r="D57" i="7" s="1"/>
  <c r="I56" i="7"/>
  <c r="I57" i="7" s="1"/>
  <c r="E56" i="7"/>
  <c r="E57" i="7" s="1"/>
  <c r="F56" i="7"/>
  <c r="F57" i="7" s="1"/>
  <c r="G56" i="7"/>
  <c r="G57" i="7" s="1"/>
  <c r="H56" i="7"/>
  <c r="H57" i="7" s="1"/>
  <c r="B56" i="7"/>
  <c r="B57" i="7" s="1"/>
  <c r="J64" i="7"/>
  <c r="C17" i="8" s="1"/>
  <c r="C19" i="8" s="1"/>
  <c r="B65" i="7"/>
  <c r="J57" i="7" l="1"/>
  <c r="J65" i="7"/>
  <c r="C7" i="8" s="1"/>
  <c r="C11" i="8" s="1"/>
  <c r="C22" i="8" s="1"/>
  <c r="C25" i="8" s="1"/>
  <c r="C29" i="8" s="1"/>
  <c r="C23" i="8"/>
  <c r="C26" i="8" l="1"/>
  <c r="C28" i="8" s="1"/>
  <c r="C30" i="8" s="1"/>
  <c r="C34" i="8" s="1"/>
  <c r="J48" i="7"/>
  <c r="D49" i="7" l="1"/>
  <c r="D50" i="7" s="1"/>
  <c r="E49" i="7"/>
  <c r="E50" i="7" s="1"/>
  <c r="F49" i="7"/>
  <c r="F50" i="7" s="1"/>
  <c r="G49" i="7"/>
  <c r="G50" i="7" s="1"/>
  <c r="B49" i="7"/>
  <c r="B50" i="7" s="1"/>
  <c r="C49" i="7"/>
  <c r="C50" i="7" s="1"/>
  <c r="H49" i="7"/>
  <c r="H50" i="7" s="1"/>
  <c r="I49" i="7"/>
  <c r="I50" i="7" s="1"/>
  <c r="C33" i="8"/>
  <c r="J50" i="7" l="1"/>
  <c r="C36" i="8"/>
  <c r="G10" i="8" l="1"/>
  <c r="G9" i="8"/>
  <c r="C37" i="8"/>
</calcChain>
</file>

<file path=xl/sharedStrings.xml><?xml version="1.0" encoding="utf-8"?>
<sst xmlns="http://schemas.openxmlformats.org/spreadsheetml/2006/main" count="226" uniqueCount="164">
  <si>
    <t>base mensuelle selon normes OPF</t>
  </si>
  <si>
    <t>assurance-maladie</t>
  </si>
  <si>
    <t>assurance complémentaire</t>
  </si>
  <si>
    <t>frais médicaux</t>
  </si>
  <si>
    <t>gain accessoire II</t>
  </si>
  <si>
    <t>gain accessoire III</t>
  </si>
  <si>
    <t>gain accessoire I</t>
  </si>
  <si>
    <t>divers I</t>
  </si>
  <si>
    <t>divers II</t>
  </si>
  <si>
    <t>charge mensuelle</t>
  </si>
  <si>
    <t>charge annuelle</t>
  </si>
  <si>
    <t>gain mensuel</t>
  </si>
  <si>
    <t>gain annuel</t>
  </si>
  <si>
    <t>gain mensuel net époux (y c. 13ème, sans a. f.)</t>
  </si>
  <si>
    <t>gain mensuel net épouse (y c. 13ème, sans a. f.)</t>
  </si>
  <si>
    <t>mensualisation</t>
  </si>
  <si>
    <t>Monsieur</t>
  </si>
  <si>
    <t>Madame</t>
  </si>
  <si>
    <t>Total</t>
  </si>
  <si>
    <t>Total des montants à imputer</t>
  </si>
  <si>
    <t>Nom de l'enfant</t>
  </si>
  <si>
    <t>Chez Monsieur</t>
  </si>
  <si>
    <t>Chez Madame</t>
  </si>
  <si>
    <t>total charges de Madame (arrondi aux 5 ct.)</t>
  </si>
  <si>
    <t>Part de Monsieur</t>
  </si>
  <si>
    <t>Part de Madame</t>
  </si>
  <si>
    <t>Pension due par…</t>
  </si>
  <si>
    <t>Nom de l'affaire :</t>
  </si>
  <si>
    <t>Commentaires</t>
  </si>
  <si>
    <t>Solde du disponible de Monsieur après couverture du manco no 2 de Madame</t>
  </si>
  <si>
    <t>Solde du disponible de Madame après couverture du manco no 2 de Monsieur</t>
  </si>
  <si>
    <t>Total des soldes du disponible</t>
  </si>
  <si>
    <t>Clé de répartition du total des soldes du disponible</t>
  </si>
  <si>
    <t>Clé de répartition choisie</t>
  </si>
  <si>
    <t>Montant théorique de la pension</t>
  </si>
  <si>
    <t>charge fiscale courante</t>
  </si>
  <si>
    <t>assistance judiciaire</t>
  </si>
  <si>
    <t>frais professionnels (repas)</t>
  </si>
  <si>
    <t>frais professionnels (déplacement)</t>
  </si>
  <si>
    <t>Participation aux charges de logement</t>
  </si>
  <si>
    <t>Frais médicaux</t>
  </si>
  <si>
    <t>Frais de garde / prise en charge par des tiers</t>
  </si>
  <si>
    <t>Frais d'écolage</t>
  </si>
  <si>
    <t>Frais de transport (vers lieu de formation)</t>
  </si>
  <si>
    <t>Frais de repas</t>
  </si>
  <si>
    <t>Loisirs</t>
  </si>
  <si>
    <t>Autre montant I</t>
  </si>
  <si>
    <t>Autre montant II</t>
  </si>
  <si>
    <t>divers III</t>
  </si>
  <si>
    <t>coût du logement y. c. charges et après déduction part enfant(s)</t>
  </si>
  <si>
    <t>Revenus de Monsieur</t>
  </si>
  <si>
    <t>Minimum vital de Monsieur</t>
  </si>
  <si>
    <t>Revenus de Madame</t>
  </si>
  <si>
    <t>Minimum vital de Madame</t>
  </si>
  <si>
    <t>disponible (+) manco (-) no 1 de Monsieur</t>
  </si>
  <si>
    <t>disponible (+) ou manco (-) no 1 de Madame</t>
  </si>
  <si>
    <t>Allocations familiales</t>
  </si>
  <si>
    <t>... attribuées à Monsieur</t>
  </si>
  <si>
    <t>... attribuées à Madame</t>
  </si>
  <si>
    <t>… aux coûts assumés par Monsieur</t>
  </si>
  <si>
    <t>… aux coûts assumés par Madame</t>
  </si>
  <si>
    <t>… attribués à Monsieur</t>
  </si>
  <si>
    <t>... attribués à Madame</t>
  </si>
  <si>
    <t>à compléter manu.</t>
  </si>
  <si>
    <t>A) COÛT NET DE L'ENTRETIEN DES ENFANTS</t>
  </si>
  <si>
    <t>B) DISPONIBLE (+) OU MANCO (-) INDIVIDUEL DES PARENTS</t>
  </si>
  <si>
    <t>C) RÉPARTITION DU COÛT DES ENFANTS ET FIXATION DES PENSIONS</t>
  </si>
  <si>
    <t>Formule de calcul de la pension pour le conjoint : Couverture du manco no 2 du crédirentier + Part au disponible revenant au crédirentier - Disponible du crédirentier</t>
  </si>
  <si>
    <t>Montant de la pension pour conjoint arrêté à…</t>
  </si>
  <si>
    <t>D) DÉTERMINATION DE LA PENSION POUR LE CONJOINT</t>
  </si>
  <si>
    <t>Enfant commun ou uniquement de l'un des parents?</t>
  </si>
  <si>
    <t>droit de visite</t>
  </si>
  <si>
    <t xml:space="preserve">./. Coûts directs nets assumés par Monsieur </t>
  </si>
  <si>
    <t>./. Coûts directs nets assumés par Madame</t>
  </si>
  <si>
    <t>a) Prise en charge des coûts directs nets</t>
  </si>
  <si>
    <t>./.</t>
  </si>
  <si>
    <t>Page 4/4</t>
  </si>
  <si>
    <t>a) Situation après prise en compte des enfants</t>
  </si>
  <si>
    <t>b) Calcul de la pension pour conjoint</t>
  </si>
  <si>
    <t>a) Situation financière de Monsieur</t>
  </si>
  <si>
    <t>b) Situation financière de Madame</t>
  </si>
  <si>
    <t>./. Total des coûts directs des enfants assumés par Monsieur</t>
  </si>
  <si>
    <t>Autre montant à imputer (pensions ou participation de tiers, etc.)</t>
  </si>
  <si>
    <t>./. Total des coûts directs des enfants assumés par Madame</t>
  </si>
  <si>
    <t>./. part(s) enfant(s) :</t>
  </si>
  <si>
    <t>Pension pour coûts directs à la charge de Monsieur (théorique)</t>
  </si>
  <si>
    <t>Pension pour coûts directs à la charge de Madame (théorique)</t>
  </si>
  <si>
    <t>Version du tableau</t>
  </si>
  <si>
    <t>Capacité financière de Monsieur assumer ses obligations d'entretien</t>
  </si>
  <si>
    <t>b) Contribution de prise en charge</t>
  </si>
  <si>
    <t>… assumés par Monsieur</t>
  </si>
  <si>
    <t>… assumés par Madame</t>
  </si>
  <si>
    <t>c) Total des coûts directs nets</t>
  </si>
  <si>
    <t>b) Montants à imputer en raison des ressources de l'enfant</t>
  </si>
  <si>
    <t>a) Coûts directs</t>
  </si>
  <si>
    <t>c) Total des obligations d'entretien pour enfants dues</t>
  </si>
  <si>
    <t>Disponible (+) manco (-) personnel de Monsieur</t>
  </si>
  <si>
    <t>Disponible (+) manco (-)personnel de Madame</t>
  </si>
  <si>
    <t>Disponible (+) manco (-) de Monsieur après prise en compte des enfants</t>
  </si>
  <si>
    <t>Disponible (+) manco (-) de Madame après prise en compte des enfants</t>
  </si>
  <si>
    <t>Manco (-) de Monsieur après prise en compte des enfants</t>
  </si>
  <si>
    <t>Manco (-) de Madame après prise en compte des enfants</t>
  </si>
  <si>
    <t>Correction manuelle</t>
  </si>
  <si>
    <t>Total des pensions versées par Madame à Monsieur pour les enfants</t>
  </si>
  <si>
    <t>Total des pensions versées par Monsieur à Madame pour les enfants</t>
  </si>
  <si>
    <t>Enfant (de)</t>
  </si>
  <si>
    <t>Disponible (+) ou manco (-) de Monsieur après prise en compte des coûts directs</t>
  </si>
  <si>
    <t>Disponible (+) ou manco (-) de Madame après prise en compte des coûts directs</t>
  </si>
  <si>
    <t>par Monsieur</t>
  </si>
  <si>
    <t>par Madame</t>
  </si>
  <si>
    <t>Couverture du manco de Monsieur par le disponible de Madame</t>
  </si>
  <si>
    <t>Couverture du manco de Madame par le disponible de Monsieur</t>
  </si>
  <si>
    <t>+ ou -</t>
  </si>
  <si>
    <t>total gains Monsieur</t>
  </si>
  <si>
    <t>total charges de Monsieur</t>
  </si>
  <si>
    <t>=</t>
  </si>
  <si>
    <t>Pension pour coûts directs à la charge de Monsieur concrètement arrêtée à</t>
  </si>
  <si>
    <t>Pension pour coûts directs à la charge de Madame concrètement arrêtée à</t>
  </si>
  <si>
    <t>Contribution de prise en charge due par Monsieur concrètement arrêtée à</t>
  </si>
  <si>
    <t>Contribution de prise en charge due par Madame concrètement arrêtée à</t>
  </si>
  <si>
    <t>total gains épouse</t>
  </si>
  <si>
    <t>Base mensuelle</t>
  </si>
  <si>
    <t>Assurance-maladie obligatoire</t>
  </si>
  <si>
    <t>Assurance-maladie complémentaire</t>
  </si>
  <si>
    <t>Disponibles</t>
  </si>
  <si>
    <t>Revenus</t>
  </si>
  <si>
    <t>Personnalisée</t>
  </si>
  <si>
    <t>Clé :</t>
  </si>
  <si>
    <t>Totaux</t>
  </si>
  <si>
    <t>Revenus propres de l'enfant (salaire d'apprentissage, etc.)</t>
  </si>
  <si>
    <t>En cas de pension due par M. pour des enfants non communs</t>
  </si>
  <si>
    <t>En cas de pension due par Mme pour des enfants non communs</t>
  </si>
  <si>
    <t>Montant de la pension pour coûts directs</t>
  </si>
  <si>
    <t>Entretien convenable pour coûts directs</t>
  </si>
  <si>
    <t>+/- solde net</t>
  </si>
  <si>
    <t>./. Total des pensions payées par Madame pour ses enfants</t>
  </si>
  <si>
    <t>./. Total des pensions payées par Monsieur pour ses enfants</t>
  </si>
  <si>
    <t>dont enfants communs</t>
  </si>
  <si>
    <t>à compléter manuellement</t>
  </si>
  <si>
    <t>Disponible (+) ou manco (-) personnel de M.</t>
  </si>
  <si>
    <t>Disponible (+) ou manco (-) personnel de Mme</t>
  </si>
  <si>
    <t>Supportés par Monsieur</t>
  </si>
  <si>
    <t>Supportés par Madame</t>
  </si>
  <si>
    <t>Page 2 / 4</t>
  </si>
  <si>
    <t>Page 1 / 4</t>
  </si>
  <si>
    <t>Page 3 / 4</t>
  </si>
  <si>
    <t>Par Monsieur</t>
  </si>
  <si>
    <t>Par Madame</t>
  </si>
  <si>
    <t>Total des pensions dues (enfants communs + conjoint)</t>
  </si>
  <si>
    <t>Montant de la pension pour contribution de prise en charge</t>
  </si>
  <si>
    <t>Contribution de prise en charge due par Monsieur (après protection du MV)</t>
  </si>
  <si>
    <t>Contribution de prise en charge due par Madame (après protection du MV)</t>
  </si>
  <si>
    <t>Capacité financière de Madame assumer ses obligations d'entretien</t>
  </si>
  <si>
    <t>Contribution de prise en charge due par Monsieur (avant protection du MV)</t>
  </si>
  <si>
    <t>Enfant au bénéfice d'une contribution de prise en charge auprès de …</t>
  </si>
  <si>
    <t>Contribution de prise en charge due par Madame (avant protection du MV)</t>
  </si>
  <si>
    <t>Répartition du manco individuel de Madame</t>
  </si>
  <si>
    <t>Répartition du manco individuel de Monsieur</t>
  </si>
  <si>
    <t>Obligations théoriques de Monsieur après protection du MV personnel</t>
  </si>
  <si>
    <t>Obligations théoriques de Madame après protection du MV personnel</t>
  </si>
  <si>
    <t>Capacité financière de Madame d'assumer ses obligations d'entretien</t>
  </si>
  <si>
    <t>Disponible / manco individuel</t>
  </si>
  <si>
    <r>
      <t xml:space="preserve">Obligations théoriques de </t>
    </r>
    <r>
      <rPr>
        <b/>
        <sz val="10"/>
        <rFont val="Calibri"/>
        <family val="2"/>
        <scheme val="minor"/>
      </rPr>
      <t>Monsieur</t>
    </r>
    <r>
      <rPr>
        <sz val="10"/>
        <rFont val="Calibri"/>
        <family val="2"/>
        <scheme val="minor"/>
      </rPr>
      <t xml:space="preserve"> selon clé choisie avant protection du MV</t>
    </r>
  </si>
  <si>
    <r>
      <t xml:space="preserve">Obligations théoriques de </t>
    </r>
    <r>
      <rPr>
        <b/>
        <sz val="10"/>
        <rFont val="Calibri"/>
        <family val="2"/>
        <scheme val="minor"/>
      </rPr>
      <t>Madame</t>
    </r>
    <r>
      <rPr>
        <sz val="10"/>
        <rFont val="Calibri"/>
        <family val="2"/>
        <scheme val="minor"/>
      </rPr>
      <t xml:space="preserve"> selon clé choisie avant protection du MV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</si>
</sst>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\ _C_H_F"/>
  </numFmts>
  <fonts count="12" x14ac:knownFonts="1">
    <font>
      <sz val="10"/>
      <name val="Arial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  <scheme val="minor"/>
    </font>
    <font>
      <sz val="10"/>
      <color indexed="9"/>
      <name val="Calibri"/>
      <family val="2"/>
      <scheme val="minor"/>
    </font>
    <font>
      <b/>
      <i/>
      <sz val="8"/>
      <name val="Calibri"/>
      <family val="2"/>
      <scheme val="minor"/>
    </font>
    <font>
      <b/>
      <sz val="10"/>
      <color theme="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CDCD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gray0625">
        <fgColor theme="5"/>
        <bgColor rgb="FFFFCDCD"/>
      </patternFill>
    </fill>
    <fill>
      <patternFill patternType="solid">
        <fgColor theme="4" tint="0.59999389629810485"/>
        <bgColor indexed="64"/>
      </patternFill>
    </fill>
    <fill>
      <patternFill patternType="gray0625">
        <fgColor theme="5"/>
        <bgColor theme="4" tint="0.59999389629810485"/>
      </patternFill>
    </fill>
    <fill>
      <patternFill patternType="gray0625">
        <fgColor theme="5" tint="-0.24994659260841701"/>
        <bgColor theme="4" tint="0.59999389629810485"/>
      </patternFill>
    </fill>
    <fill>
      <patternFill patternType="gray0625">
        <fgColor theme="5" tint="-0.24994659260841701"/>
        <bgColor rgb="FFFFCDCD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39997558519241921"/>
        <bgColor theme="5"/>
      </patternFill>
    </fill>
    <fill>
      <patternFill patternType="solid">
        <fgColor rgb="FFFFCCFF"/>
        <bgColor indexed="64"/>
      </patternFill>
    </fill>
    <fill>
      <patternFill patternType="gray0625">
        <fgColor theme="5"/>
        <bgColor rgb="FFFFCCFF"/>
      </patternFill>
    </fill>
    <fill>
      <patternFill patternType="gray0625">
        <fgColor theme="5"/>
        <bgColor theme="5" tint="0.39997558519241921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</borders>
  <cellStyleXfs count="1">
    <xf numFmtId="0" fontId="0" fillId="0" borderId="0"/>
  </cellStyleXfs>
  <cellXfs count="190">
    <xf numFmtId="0" fontId="0" fillId="0" borderId="0" xfId="0"/>
    <xf numFmtId="4" fontId="1" fillId="3" borderId="1" xfId="0" applyNumberFormat="1" applyFont="1" applyFill="1" applyBorder="1" applyProtection="1">
      <protection locked="0"/>
    </xf>
    <xf numFmtId="4" fontId="1" fillId="3" borderId="2" xfId="0" applyNumberFormat="1" applyFont="1" applyFill="1" applyBorder="1" applyProtection="1">
      <protection locked="0"/>
    </xf>
    <xf numFmtId="4" fontId="1" fillId="3" borderId="5" xfId="0" applyNumberFormat="1" applyFont="1" applyFill="1" applyBorder="1" applyProtection="1">
      <protection locked="0"/>
    </xf>
    <xf numFmtId="4" fontId="1" fillId="6" borderId="1" xfId="0" applyNumberFormat="1" applyFont="1" applyFill="1" applyBorder="1" applyProtection="1"/>
    <xf numFmtId="4" fontId="1" fillId="6" borderId="2" xfId="0" applyNumberFormat="1" applyFont="1" applyFill="1" applyBorder="1" applyProtection="1"/>
    <xf numFmtId="4" fontId="1" fillId="6" borderId="3" xfId="0" applyNumberFormat="1" applyFont="1" applyFill="1" applyBorder="1" applyProtection="1"/>
    <xf numFmtId="4" fontId="1" fillId="3" borderId="16" xfId="0" applyNumberFormat="1" applyFont="1" applyFill="1" applyBorder="1" applyProtection="1">
      <protection locked="0"/>
    </xf>
    <xf numFmtId="4" fontId="1" fillId="6" borderId="31" xfId="0" applyNumberFormat="1" applyFont="1" applyFill="1" applyBorder="1" applyProtection="1"/>
    <xf numFmtId="4" fontId="1" fillId="3" borderId="17" xfId="0" applyNumberFormat="1" applyFont="1" applyFill="1" applyBorder="1" applyProtection="1">
      <protection locked="0"/>
    </xf>
    <xf numFmtId="4" fontId="1" fillId="6" borderId="24" xfId="0" applyNumberFormat="1" applyFont="1" applyFill="1" applyBorder="1" applyProtection="1"/>
    <xf numFmtId="4" fontId="1" fillId="6" borderId="17" xfId="0" applyNumberFormat="1" applyFont="1" applyFill="1" applyBorder="1" applyProtection="1"/>
    <xf numFmtId="4" fontId="1" fillId="7" borderId="1" xfId="0" applyNumberFormat="1" applyFont="1" applyFill="1" applyBorder="1" applyProtection="1">
      <protection locked="0"/>
    </xf>
    <xf numFmtId="4" fontId="1" fillId="7" borderId="16" xfId="0" applyNumberFormat="1" applyFont="1" applyFill="1" applyBorder="1" applyProtection="1">
      <protection locked="0"/>
    </xf>
    <xf numFmtId="4" fontId="1" fillId="8" borderId="3" xfId="0" applyNumberFormat="1" applyFont="1" applyFill="1" applyBorder="1" applyProtection="1"/>
    <xf numFmtId="4" fontId="1" fillId="8" borderId="1" xfId="0" applyNumberFormat="1" applyFont="1" applyFill="1" applyBorder="1" applyProtection="1"/>
    <xf numFmtId="4" fontId="1" fillId="8" borderId="16" xfId="0" applyNumberFormat="1" applyFont="1" applyFill="1" applyBorder="1" applyProtection="1"/>
    <xf numFmtId="4" fontId="1" fillId="7" borderId="5" xfId="0" applyNumberFormat="1" applyFont="1" applyFill="1" applyBorder="1" applyProtection="1">
      <protection locked="0"/>
    </xf>
    <xf numFmtId="4" fontId="1" fillId="7" borderId="14" xfId="0" applyNumberFormat="1" applyFont="1" applyFill="1" applyBorder="1" applyProtection="1">
      <protection locked="0"/>
    </xf>
    <xf numFmtId="4" fontId="1" fillId="7" borderId="4" xfId="0" applyNumberFormat="1" applyFont="1" applyFill="1" applyBorder="1" applyProtection="1">
      <protection locked="0"/>
    </xf>
    <xf numFmtId="4" fontId="1" fillId="7" borderId="23" xfId="0" applyNumberFormat="1" applyFont="1" applyFill="1" applyBorder="1" applyProtection="1">
      <protection locked="0"/>
    </xf>
    <xf numFmtId="4" fontId="1" fillId="7" borderId="2" xfId="0" applyNumberFormat="1" applyFont="1" applyFill="1" applyBorder="1" applyProtection="1">
      <protection locked="0"/>
    </xf>
    <xf numFmtId="4" fontId="1" fillId="7" borderId="17" xfId="0" applyNumberFormat="1" applyFont="1" applyFill="1" applyBorder="1" applyProtection="1">
      <protection locked="0"/>
    </xf>
    <xf numFmtId="4" fontId="1" fillId="3" borderId="4" xfId="0" applyNumberFormat="1" applyFont="1" applyFill="1" applyBorder="1" applyProtection="1">
      <protection locked="0"/>
    </xf>
    <xf numFmtId="4" fontId="1" fillId="3" borderId="23" xfId="0" applyNumberFormat="1" applyFont="1" applyFill="1" applyBorder="1" applyProtection="1">
      <protection locked="0"/>
    </xf>
    <xf numFmtId="4" fontId="1" fillId="3" borderId="7" xfId="0" applyNumberFormat="1" applyFont="1" applyFill="1" applyBorder="1" applyProtection="1">
      <protection locked="0"/>
    </xf>
    <xf numFmtId="4" fontId="1" fillId="3" borderId="13" xfId="0" applyNumberFormat="1" applyFont="1" applyFill="1" applyBorder="1" applyProtection="1">
      <protection locked="0"/>
    </xf>
    <xf numFmtId="4" fontId="1" fillId="3" borderId="14" xfId="0" applyNumberFormat="1" applyFont="1" applyFill="1" applyBorder="1" applyProtection="1">
      <protection locked="0"/>
    </xf>
    <xf numFmtId="4" fontId="1" fillId="6" borderId="16" xfId="0" applyNumberFormat="1" applyFont="1" applyFill="1" applyBorder="1" applyProtection="1"/>
    <xf numFmtId="164" fontId="1" fillId="8" borderId="1" xfId="0" applyNumberFormat="1" applyFont="1" applyFill="1" applyBorder="1" applyProtection="1"/>
    <xf numFmtId="4" fontId="2" fillId="8" borderId="1" xfId="0" applyNumberFormat="1" applyFont="1" applyFill="1" applyBorder="1" applyProtection="1"/>
    <xf numFmtId="4" fontId="2" fillId="8" borderId="16" xfId="0" applyNumberFormat="1" applyFont="1" applyFill="1" applyBorder="1" applyProtection="1"/>
    <xf numFmtId="164" fontId="1" fillId="6" borderId="1" xfId="0" applyNumberFormat="1" applyFont="1" applyFill="1" applyBorder="1" applyProtection="1"/>
    <xf numFmtId="4" fontId="2" fillId="0" borderId="0" xfId="0" applyNumberFormat="1" applyFont="1" applyProtection="1"/>
    <xf numFmtId="4" fontId="1" fillId="0" borderId="8" xfId="0" applyNumberFormat="1" applyFont="1" applyBorder="1" applyProtection="1"/>
    <xf numFmtId="4" fontId="1" fillId="0" borderId="0" xfId="0" applyNumberFormat="1" applyFont="1" applyProtection="1"/>
    <xf numFmtId="4" fontId="1" fillId="0" borderId="0" xfId="0" applyNumberFormat="1" applyFont="1" applyAlignment="1" applyProtection="1">
      <alignment horizontal="center"/>
    </xf>
    <xf numFmtId="4" fontId="2" fillId="0" borderId="0" xfId="0" applyNumberFormat="1" applyFont="1" applyAlignment="1" applyProtection="1">
      <alignment horizontal="right"/>
    </xf>
    <xf numFmtId="4" fontId="2" fillId="5" borderId="0" xfId="0" applyNumberFormat="1" applyFont="1" applyFill="1" applyBorder="1" applyAlignment="1" applyProtection="1">
      <alignment horizontal="center"/>
    </xf>
    <xf numFmtId="4" fontId="3" fillId="0" borderId="0" xfId="0" applyNumberFormat="1" applyFont="1" applyProtection="1"/>
    <xf numFmtId="4" fontId="4" fillId="0" borderId="0" xfId="0" applyNumberFormat="1" applyFont="1" applyProtection="1"/>
    <xf numFmtId="4" fontId="1" fillId="7" borderId="1" xfId="0" applyNumberFormat="1" applyFont="1" applyFill="1" applyBorder="1" applyProtection="1"/>
    <xf numFmtId="4" fontId="1" fillId="3" borderId="1" xfId="0" applyNumberFormat="1" applyFont="1" applyFill="1" applyBorder="1" applyProtection="1"/>
    <xf numFmtId="4" fontId="4" fillId="0" borderId="6" xfId="0" applyNumberFormat="1" applyFont="1" applyBorder="1" applyProtection="1"/>
    <xf numFmtId="4" fontId="1" fillId="0" borderId="6" xfId="0" applyNumberFormat="1" applyFont="1" applyBorder="1" applyProtection="1"/>
    <xf numFmtId="4" fontId="1" fillId="0" borderId="0" xfId="0" applyNumberFormat="1" applyFont="1" applyBorder="1" applyProtection="1"/>
    <xf numFmtId="4" fontId="2" fillId="0" borderId="15" xfId="0" applyNumberFormat="1" applyFont="1" applyBorder="1" applyProtection="1"/>
    <xf numFmtId="4" fontId="1" fillId="0" borderId="9" xfId="0" applyNumberFormat="1" applyFont="1" applyBorder="1" applyProtection="1"/>
    <xf numFmtId="4" fontId="4" fillId="0" borderId="8" xfId="0" applyNumberFormat="1" applyFont="1" applyBorder="1" applyProtection="1">
      <protection locked="0"/>
    </xf>
    <xf numFmtId="0" fontId="0" fillId="0" borderId="0" xfId="0" applyProtection="1"/>
    <xf numFmtId="0" fontId="4" fillId="0" borderId="8" xfId="0" applyNumberFormat="1" applyFont="1" applyBorder="1" applyProtection="1"/>
    <xf numFmtId="4" fontId="4" fillId="0" borderId="8" xfId="0" applyNumberFormat="1" applyFont="1" applyBorder="1" applyProtection="1"/>
    <xf numFmtId="4" fontId="1" fillId="0" borderId="8" xfId="0" applyNumberFormat="1" applyFont="1" applyBorder="1" applyAlignment="1" applyProtection="1">
      <alignment horizontal="center"/>
    </xf>
    <xf numFmtId="4" fontId="1" fillId="4" borderId="26" xfId="0" applyNumberFormat="1" applyFont="1" applyFill="1" applyBorder="1" applyProtection="1"/>
    <xf numFmtId="4" fontId="1" fillId="4" borderId="8" xfId="0" applyNumberFormat="1" applyFont="1" applyFill="1" applyBorder="1" applyProtection="1"/>
    <xf numFmtId="4" fontId="1" fillId="4" borderId="27" xfId="0" applyNumberFormat="1" applyFont="1" applyFill="1" applyBorder="1" applyProtection="1"/>
    <xf numFmtId="4" fontId="1" fillId="4" borderId="6" xfId="0" applyNumberFormat="1" applyFont="1" applyFill="1" applyBorder="1" applyProtection="1"/>
    <xf numFmtId="4" fontId="2" fillId="0" borderId="9" xfId="0" applyNumberFormat="1" applyFont="1" applyBorder="1" applyProtection="1"/>
    <xf numFmtId="4" fontId="1" fillId="0" borderId="15" xfId="0" applyNumberFormat="1" applyFont="1" applyBorder="1" applyProtection="1"/>
    <xf numFmtId="4" fontId="1" fillId="0" borderId="22" xfId="0" applyNumberFormat="1" applyFont="1" applyBorder="1" applyProtection="1"/>
    <xf numFmtId="4" fontId="1" fillId="0" borderId="21" xfId="0" applyNumberFormat="1" applyFont="1" applyBorder="1" applyProtection="1"/>
    <xf numFmtId="4" fontId="1" fillId="0" borderId="20" xfId="0" applyNumberFormat="1" applyFont="1" applyBorder="1" applyProtection="1"/>
    <xf numFmtId="4" fontId="2" fillId="0" borderId="6" xfId="0" applyNumberFormat="1" applyFont="1" applyBorder="1" applyProtection="1"/>
    <xf numFmtId="4" fontId="1" fillId="0" borderId="12" xfId="0" applyNumberFormat="1" applyFont="1" applyBorder="1" applyProtection="1"/>
    <xf numFmtId="4" fontId="1" fillId="0" borderId="19" xfId="0" applyNumberFormat="1" applyFont="1" applyBorder="1" applyProtection="1"/>
    <xf numFmtId="4" fontId="2" fillId="0" borderId="29" xfId="0" applyNumberFormat="1" applyFont="1" applyBorder="1" applyProtection="1"/>
    <xf numFmtId="4" fontId="5" fillId="0" borderId="0" xfId="0" applyNumberFormat="1" applyFont="1" applyProtection="1"/>
    <xf numFmtId="4" fontId="2" fillId="0" borderId="0" xfId="0" applyNumberFormat="1" applyFont="1" applyAlignment="1" applyProtection="1">
      <alignment horizontal="center"/>
    </xf>
    <xf numFmtId="4" fontId="2" fillId="0" borderId="0" xfId="0" applyNumberFormat="1" applyFont="1" applyAlignment="1" applyProtection="1">
      <alignment horizontal="center" vertical="center"/>
    </xf>
    <xf numFmtId="4" fontId="1" fillId="4" borderId="1" xfId="0" applyNumberFormat="1" applyFont="1" applyFill="1" applyBorder="1" applyProtection="1"/>
    <xf numFmtId="4" fontId="1" fillId="4" borderId="3" xfId="0" applyNumberFormat="1" applyFont="1" applyFill="1" applyBorder="1" applyProtection="1"/>
    <xf numFmtId="4" fontId="1" fillId="4" borderId="1" xfId="0" applyNumberFormat="1" applyFont="1" applyFill="1" applyBorder="1" applyAlignment="1" applyProtection="1">
      <alignment horizontal="left"/>
    </xf>
    <xf numFmtId="4" fontId="1" fillId="4" borderId="4" xfId="0" applyNumberFormat="1" applyFont="1" applyFill="1" applyBorder="1" applyProtection="1"/>
    <xf numFmtId="10" fontId="1" fillId="2" borderId="1" xfId="0" applyNumberFormat="1" applyFont="1" applyFill="1" applyBorder="1" applyProtection="1"/>
    <xf numFmtId="4" fontId="1" fillId="0" borderId="0" xfId="0" applyNumberFormat="1" applyFont="1" applyAlignment="1" applyProtection="1">
      <alignment horizontal="left"/>
    </xf>
    <xf numFmtId="10" fontId="1" fillId="0" borderId="0" xfId="0" applyNumberFormat="1" applyFont="1" applyAlignment="1" applyProtection="1">
      <alignment horizontal="right"/>
    </xf>
    <xf numFmtId="4" fontId="2" fillId="4" borderId="5" xfId="0" applyNumberFormat="1" applyFont="1" applyFill="1" applyBorder="1" applyAlignment="1" applyProtection="1">
      <alignment horizontal="center"/>
    </xf>
    <xf numFmtId="4" fontId="2" fillId="0" borderId="27" xfId="0" applyNumberFormat="1" applyFont="1" applyFill="1" applyBorder="1" applyAlignment="1" applyProtection="1">
      <alignment horizontal="center"/>
    </xf>
    <xf numFmtId="4" fontId="1" fillId="0" borderId="0" xfId="0" applyNumberFormat="1" applyFont="1" applyAlignment="1" applyProtection="1">
      <alignment horizontal="right"/>
    </xf>
    <xf numFmtId="4" fontId="2" fillId="4" borderId="1" xfId="0" applyNumberFormat="1" applyFont="1" applyFill="1" applyBorder="1" applyAlignment="1" applyProtection="1">
      <alignment horizontal="center"/>
    </xf>
    <xf numFmtId="4" fontId="2" fillId="4" borderId="1" xfId="0" applyNumberFormat="1" applyFont="1" applyFill="1" applyBorder="1" applyProtection="1"/>
    <xf numFmtId="4" fontId="1" fillId="0" borderId="0" xfId="0" applyNumberFormat="1" applyFont="1" applyBorder="1" applyAlignment="1" applyProtection="1">
      <alignment horizontal="right"/>
    </xf>
    <xf numFmtId="4" fontId="2" fillId="0" borderId="8" xfId="0" applyNumberFormat="1" applyFont="1" applyFill="1" applyBorder="1" applyAlignment="1" applyProtection="1">
      <alignment horizontal="center"/>
    </xf>
    <xf numFmtId="4" fontId="2" fillId="7" borderId="1" xfId="0" applyNumberFormat="1" applyFont="1" applyFill="1" applyBorder="1" applyProtection="1"/>
    <xf numFmtId="4" fontId="2" fillId="3" borderId="1" xfId="0" applyNumberFormat="1" applyFont="1" applyFill="1" applyBorder="1" applyProtection="1"/>
    <xf numFmtId="4" fontId="3" fillId="0" borderId="8" xfId="0" applyNumberFormat="1" applyFont="1" applyBorder="1" applyProtection="1"/>
    <xf numFmtId="4" fontId="1" fillId="2" borderId="30" xfId="0" applyNumberFormat="1" applyFont="1" applyFill="1" applyBorder="1" applyProtection="1"/>
    <xf numFmtId="4" fontId="1" fillId="4" borderId="5" xfId="0" applyNumberFormat="1" applyFont="1" applyFill="1" applyBorder="1" applyProtection="1"/>
    <xf numFmtId="4" fontId="1" fillId="0" borderId="26" xfId="0" applyNumberFormat="1" applyFont="1" applyBorder="1" applyProtection="1"/>
    <xf numFmtId="4" fontId="1" fillId="0" borderId="3" xfId="0" applyNumberFormat="1" applyFont="1" applyBorder="1" applyProtection="1"/>
    <xf numFmtId="4" fontId="1" fillId="4" borderId="29" xfId="0" applyNumberFormat="1" applyFont="1" applyFill="1" applyBorder="1" applyProtection="1"/>
    <xf numFmtId="4" fontId="1" fillId="4" borderId="15" xfId="0" applyNumberFormat="1" applyFont="1" applyFill="1" applyBorder="1" applyProtection="1"/>
    <xf numFmtId="4" fontId="4" fillId="0" borderId="27" xfId="0" applyNumberFormat="1" applyFont="1" applyBorder="1" applyProtection="1"/>
    <xf numFmtId="4" fontId="1" fillId="0" borderId="30" xfId="0" applyNumberFormat="1" applyFont="1" applyBorder="1" applyProtection="1"/>
    <xf numFmtId="4" fontId="1" fillId="4" borderId="26" xfId="0" applyNumberFormat="1" applyFont="1" applyFill="1" applyBorder="1" applyAlignment="1" applyProtection="1">
      <alignment horizontal="left"/>
    </xf>
    <xf numFmtId="4" fontId="1" fillId="4" borderId="19" xfId="0" applyNumberFormat="1" applyFont="1" applyFill="1" applyBorder="1" applyAlignment="1" applyProtection="1">
      <alignment horizontal="left"/>
    </xf>
    <xf numFmtId="4" fontId="1" fillId="4" borderId="12" xfId="0" applyNumberFormat="1" applyFont="1" applyFill="1" applyBorder="1" applyProtection="1"/>
    <xf numFmtId="4" fontId="2" fillId="4" borderId="26" xfId="0" applyNumberFormat="1" applyFont="1" applyFill="1" applyBorder="1" applyAlignment="1" applyProtection="1">
      <alignment horizontal="left"/>
    </xf>
    <xf numFmtId="0" fontId="0" fillId="4" borderId="0" xfId="0" applyFill="1" applyProtection="1"/>
    <xf numFmtId="4" fontId="1" fillId="7" borderId="26" xfId="0" applyNumberFormat="1" applyFont="1" applyFill="1" applyBorder="1" applyProtection="1">
      <protection locked="0"/>
    </xf>
    <xf numFmtId="0" fontId="0" fillId="5" borderId="26" xfId="0" applyFill="1" applyBorder="1" applyProtection="1"/>
    <xf numFmtId="4" fontId="1" fillId="5" borderId="3" xfId="0" applyNumberFormat="1" applyFont="1" applyFill="1" applyBorder="1" applyProtection="1"/>
    <xf numFmtId="4" fontId="1" fillId="9" borderId="30" xfId="0" applyNumberFormat="1" applyFont="1" applyFill="1" applyBorder="1" applyProtection="1"/>
    <xf numFmtId="4" fontId="1" fillId="3" borderId="26" xfId="0" applyNumberFormat="1" applyFont="1" applyFill="1" applyBorder="1" applyProtection="1">
      <protection locked="0"/>
    </xf>
    <xf numFmtId="4" fontId="1" fillId="10" borderId="4" xfId="0" applyNumberFormat="1" applyFont="1" applyFill="1" applyBorder="1" applyProtection="1"/>
    <xf numFmtId="4" fontId="1" fillId="5" borderId="6" xfId="0" applyNumberFormat="1" applyFont="1" applyFill="1" applyBorder="1" applyProtection="1"/>
    <xf numFmtId="4" fontId="4" fillId="0" borderId="0" xfId="0" applyNumberFormat="1" applyFont="1" applyProtection="1">
      <protection locked="0"/>
    </xf>
    <xf numFmtId="4" fontId="6" fillId="0" borderId="0" xfId="0" applyNumberFormat="1" applyFont="1" applyProtection="1"/>
    <xf numFmtId="14" fontId="6" fillId="0" borderId="0" xfId="0" applyNumberFormat="1" applyFont="1" applyAlignment="1" applyProtection="1">
      <alignment horizontal="right"/>
    </xf>
    <xf numFmtId="4" fontId="1" fillId="0" borderId="0" xfId="0" quotePrefix="1" applyNumberFormat="1" applyFont="1" applyAlignment="1" applyProtection="1">
      <alignment horizontal="right"/>
    </xf>
    <xf numFmtId="0" fontId="1" fillId="0" borderId="0" xfId="0" applyFont="1" applyProtection="1"/>
    <xf numFmtId="0" fontId="1" fillId="7" borderId="1" xfId="0" applyFont="1" applyFill="1" applyBorder="1" applyProtection="1"/>
    <xf numFmtId="0" fontId="1" fillId="3" borderId="1" xfId="0" applyFont="1" applyFill="1" applyBorder="1" applyProtection="1"/>
    <xf numFmtId="0" fontId="7" fillId="5" borderId="6" xfId="0" applyNumberFormat="1" applyFont="1" applyFill="1" applyBorder="1" applyAlignment="1" applyProtection="1">
      <alignment horizontal="center"/>
    </xf>
    <xf numFmtId="0" fontId="1" fillId="0" borderId="0" xfId="0" quotePrefix="1" applyFont="1" applyAlignment="1" applyProtection="1">
      <alignment horizontal="right"/>
    </xf>
    <xf numFmtId="0" fontId="1" fillId="0" borderId="0" xfId="0" applyFont="1" applyAlignment="1" applyProtection="1">
      <alignment horizontal="right"/>
    </xf>
    <xf numFmtId="4" fontId="1" fillId="5" borderId="0" xfId="0" applyNumberFormat="1" applyFont="1" applyFill="1" applyBorder="1" applyProtection="1"/>
    <xf numFmtId="4" fontId="2" fillId="4" borderId="15" xfId="0" applyNumberFormat="1" applyFont="1" applyFill="1" applyBorder="1" applyAlignment="1" applyProtection="1">
      <alignment horizontal="center"/>
    </xf>
    <xf numFmtId="4" fontId="8" fillId="0" borderId="0" xfId="0" applyNumberFormat="1" applyFont="1" applyBorder="1" applyProtection="1"/>
    <xf numFmtId="4" fontId="8" fillId="0" borderId="12" xfId="0" applyNumberFormat="1" applyFont="1" applyBorder="1" applyProtection="1"/>
    <xf numFmtId="4" fontId="1" fillId="0" borderId="0" xfId="0" applyNumberFormat="1" applyFont="1" applyFill="1" applyBorder="1" applyProtection="1"/>
    <xf numFmtId="4" fontId="1" fillId="0" borderId="0" xfId="0" applyNumberFormat="1" applyFont="1" applyFill="1" applyBorder="1" applyAlignment="1" applyProtection="1">
      <alignment horizontal="left"/>
    </xf>
    <xf numFmtId="10" fontId="1" fillId="9" borderId="4" xfId="0" applyNumberFormat="1" applyFont="1" applyFill="1" applyBorder="1" applyAlignment="1" applyProtection="1">
      <alignment horizontal="right"/>
    </xf>
    <xf numFmtId="10" fontId="1" fillId="9" borderId="1" xfId="0" applyNumberFormat="1" applyFont="1" applyFill="1" applyBorder="1" applyProtection="1"/>
    <xf numFmtId="10" fontId="1" fillId="10" borderId="1" xfId="0" applyNumberFormat="1" applyFont="1" applyFill="1" applyBorder="1" applyAlignment="1" applyProtection="1">
      <alignment horizontal="right"/>
    </xf>
    <xf numFmtId="10" fontId="1" fillId="10" borderId="1" xfId="0" applyNumberFormat="1" applyFont="1" applyFill="1" applyBorder="1" applyProtection="1"/>
    <xf numFmtId="4" fontId="1" fillId="9" borderId="1" xfId="0" applyNumberFormat="1" applyFont="1" applyFill="1" applyBorder="1" applyProtection="1"/>
    <xf numFmtId="4" fontId="1" fillId="9" borderId="4" xfId="0" applyNumberFormat="1" applyFont="1" applyFill="1" applyBorder="1" applyProtection="1"/>
    <xf numFmtId="4" fontId="1" fillId="10" borderId="1" xfId="0" applyNumberFormat="1" applyFont="1" applyFill="1" applyBorder="1" applyProtection="1"/>
    <xf numFmtId="4" fontId="1" fillId="10" borderId="2" xfId="0" applyNumberFormat="1" applyFont="1" applyFill="1" applyBorder="1" applyProtection="1"/>
    <xf numFmtId="4" fontId="2" fillId="0" borderId="8" xfId="0" applyNumberFormat="1" applyFont="1" applyBorder="1" applyAlignment="1" applyProtection="1">
      <alignment horizontal="center"/>
    </xf>
    <xf numFmtId="4" fontId="2" fillId="12" borderId="4" xfId="0" applyNumberFormat="1" applyFont="1" applyFill="1" applyBorder="1" applyProtection="1"/>
    <xf numFmtId="4" fontId="2" fillId="12" borderId="23" xfId="0" applyNumberFormat="1" applyFont="1" applyFill="1" applyBorder="1" applyProtection="1"/>
    <xf numFmtId="4" fontId="2" fillId="12" borderId="30" xfId="0" applyNumberFormat="1" applyFont="1" applyFill="1" applyBorder="1" applyProtection="1"/>
    <xf numFmtId="4" fontId="2" fillId="12" borderId="24" xfId="0" applyNumberFormat="1" applyFont="1" applyFill="1" applyBorder="1" applyProtection="1"/>
    <xf numFmtId="4" fontId="2" fillId="12" borderId="32" xfId="0" applyNumberFormat="1" applyFont="1" applyFill="1" applyBorder="1" applyProtection="1"/>
    <xf numFmtId="4" fontId="1" fillId="12" borderId="25" xfId="0" applyNumberFormat="1" applyFont="1" applyFill="1" applyBorder="1" applyProtection="1"/>
    <xf numFmtId="4" fontId="2" fillId="12" borderId="10" xfId="0" applyNumberFormat="1" applyFont="1" applyFill="1" applyBorder="1" applyProtection="1"/>
    <xf numFmtId="4" fontId="1" fillId="12" borderId="28" xfId="0" applyNumberFormat="1" applyFont="1" applyFill="1" applyBorder="1" applyProtection="1"/>
    <xf numFmtId="4" fontId="1" fillId="12" borderId="1" xfId="0" applyNumberFormat="1" applyFont="1" applyFill="1" applyBorder="1" applyProtection="1"/>
    <xf numFmtId="4" fontId="1" fillId="12" borderId="33" xfId="0" applyNumberFormat="1" applyFont="1" applyFill="1" applyBorder="1" applyProtection="1"/>
    <xf numFmtId="4" fontId="1" fillId="12" borderId="24" xfId="0" applyNumberFormat="1" applyFont="1" applyFill="1" applyBorder="1" applyProtection="1"/>
    <xf numFmtId="4" fontId="2" fillId="12" borderId="11" xfId="0" applyNumberFormat="1" applyFont="1" applyFill="1" applyBorder="1" applyProtection="1"/>
    <xf numFmtId="4" fontId="2" fillId="12" borderId="1" xfId="0" applyNumberFormat="1" applyFont="1" applyFill="1" applyBorder="1" applyProtection="1"/>
    <xf numFmtId="4" fontId="1" fillId="12" borderId="3" xfId="0" applyNumberFormat="1" applyFont="1" applyFill="1" applyBorder="1" applyProtection="1"/>
    <xf numFmtId="4" fontId="1" fillId="12" borderId="1" xfId="0" applyNumberFormat="1" applyFont="1" applyFill="1" applyBorder="1" applyAlignment="1" applyProtection="1">
      <alignment horizontal="right"/>
    </xf>
    <xf numFmtId="4" fontId="1" fillId="12" borderId="25" xfId="0" applyNumberFormat="1" applyFont="1" applyFill="1" applyBorder="1" applyAlignment="1" applyProtection="1">
      <alignment horizontal="right"/>
    </xf>
    <xf numFmtId="4" fontId="1" fillId="12" borderId="3" xfId="0" applyNumberFormat="1" applyFont="1" applyFill="1" applyBorder="1" applyAlignment="1" applyProtection="1">
      <alignment horizontal="right"/>
    </xf>
    <xf numFmtId="4" fontId="1" fillId="12" borderId="15" xfId="0" applyNumberFormat="1" applyFont="1" applyFill="1" applyBorder="1" applyAlignment="1" applyProtection="1">
      <alignment horizontal="right"/>
    </xf>
    <xf numFmtId="4" fontId="2" fillId="12" borderId="3" xfId="0" applyNumberFormat="1" applyFont="1" applyFill="1" applyBorder="1" applyProtection="1"/>
    <xf numFmtId="4" fontId="2" fillId="13" borderId="3" xfId="0" applyNumberFormat="1" applyFont="1" applyFill="1" applyBorder="1" applyProtection="1"/>
    <xf numFmtId="4" fontId="1" fillId="12" borderId="12" xfId="0" applyNumberFormat="1" applyFont="1" applyFill="1" applyBorder="1" applyAlignment="1" applyProtection="1">
      <alignment horizontal="right"/>
    </xf>
    <xf numFmtId="10" fontId="2" fillId="11" borderId="1" xfId="0" applyNumberFormat="1" applyFont="1" applyFill="1" applyBorder="1" applyAlignment="1" applyProtection="1">
      <alignment horizontal="center"/>
      <protection locked="0"/>
    </xf>
    <xf numFmtId="10" fontId="1" fillId="11" borderId="1" xfId="0" applyNumberFormat="1" applyFont="1" applyFill="1" applyBorder="1" applyProtection="1">
      <protection locked="0"/>
    </xf>
    <xf numFmtId="4" fontId="2" fillId="11" borderId="1" xfId="0" applyNumberFormat="1" applyFont="1" applyFill="1" applyBorder="1" applyProtection="1">
      <protection locked="0"/>
    </xf>
    <xf numFmtId="4" fontId="2" fillId="11" borderId="16" xfId="0" applyNumberFormat="1" applyFont="1" applyFill="1" applyBorder="1" applyProtection="1">
      <protection locked="0"/>
    </xf>
    <xf numFmtId="0" fontId="2" fillId="11" borderId="1" xfId="0" applyNumberFormat="1" applyFont="1" applyFill="1" applyBorder="1" applyAlignment="1" applyProtection="1">
      <alignment horizontal="center"/>
      <protection locked="0"/>
    </xf>
    <xf numFmtId="4" fontId="1" fillId="11" borderId="18" xfId="0" applyNumberFormat="1" applyFont="1" applyFill="1" applyBorder="1" applyProtection="1">
      <protection locked="0"/>
    </xf>
    <xf numFmtId="4" fontId="1" fillId="11" borderId="2" xfId="0" applyNumberFormat="1" applyFont="1" applyFill="1" applyBorder="1" applyProtection="1">
      <protection locked="0"/>
    </xf>
    <xf numFmtId="4" fontId="2" fillId="11" borderId="1" xfId="0" applyNumberFormat="1" applyFont="1" applyFill="1" applyBorder="1" applyAlignment="1" applyProtection="1">
      <alignment horizontal="center"/>
      <protection locked="0"/>
    </xf>
    <xf numFmtId="0" fontId="1" fillId="0" borderId="0" xfId="0" quotePrefix="1" applyFont="1" applyProtection="1"/>
    <xf numFmtId="4" fontId="1" fillId="12" borderId="1" xfId="0" applyNumberFormat="1" applyFont="1" applyFill="1" applyBorder="1" applyAlignment="1" applyProtection="1">
      <alignment horizontal="center"/>
    </xf>
    <xf numFmtId="4" fontId="9" fillId="0" borderId="0" xfId="0" applyNumberFormat="1" applyFont="1" applyProtection="1"/>
    <xf numFmtId="4" fontId="9" fillId="0" borderId="34" xfId="0" applyNumberFormat="1" applyFont="1" applyBorder="1" applyProtection="1"/>
    <xf numFmtId="0" fontId="1" fillId="0" borderId="0" xfId="0" applyFont="1" applyAlignment="1" applyProtection="1">
      <alignment horizontal="center"/>
    </xf>
    <xf numFmtId="4" fontId="10" fillId="4" borderId="6" xfId="0" applyNumberFormat="1" applyFont="1" applyFill="1" applyBorder="1" applyProtection="1"/>
    <xf numFmtId="0" fontId="7" fillId="5" borderId="8" xfId="0" applyNumberFormat="1" applyFont="1" applyFill="1" applyBorder="1" applyAlignment="1" applyProtection="1">
      <alignment horizontal="center"/>
    </xf>
    <xf numFmtId="4" fontId="2" fillId="0" borderId="0" xfId="0" applyNumberFormat="1" applyFont="1" applyFill="1" applyBorder="1" applyAlignment="1" applyProtection="1">
      <alignment horizontal="center"/>
    </xf>
    <xf numFmtId="0" fontId="7" fillId="5" borderId="0" xfId="0" applyNumberFormat="1" applyFont="1" applyFill="1" applyBorder="1" applyAlignment="1" applyProtection="1">
      <alignment horizontal="center"/>
    </xf>
    <xf numFmtId="4" fontId="9" fillId="0" borderId="9" xfId="0" applyNumberFormat="1" applyFont="1" applyBorder="1" applyProtection="1"/>
    <xf numFmtId="4" fontId="9" fillId="0" borderId="0" xfId="0" applyNumberFormat="1" applyFont="1" applyBorder="1" applyProtection="1"/>
    <xf numFmtId="4" fontId="9" fillId="0" borderId="35" xfId="0" applyNumberFormat="1" applyFont="1" applyBorder="1" applyProtection="1"/>
    <xf numFmtId="4" fontId="2" fillId="6" borderId="1" xfId="0" applyNumberFormat="1" applyFont="1" applyFill="1" applyBorder="1" applyProtection="1"/>
    <xf numFmtId="4" fontId="2" fillId="6" borderId="16" xfId="0" applyNumberFormat="1" applyFont="1" applyFill="1" applyBorder="1" applyProtection="1"/>
    <xf numFmtId="0" fontId="1" fillId="0" borderId="0" xfId="0" applyFont="1" applyBorder="1" applyProtection="1"/>
    <xf numFmtId="4" fontId="4" fillId="5" borderId="0" xfId="0" applyNumberFormat="1" applyFont="1" applyFill="1" applyProtection="1"/>
    <xf numFmtId="0" fontId="11" fillId="0" borderId="0" xfId="0" applyFont="1" applyProtection="1"/>
    <xf numFmtId="14" fontId="1" fillId="0" borderId="0" xfId="0" applyNumberFormat="1" applyFont="1" applyProtection="1"/>
    <xf numFmtId="4" fontId="1" fillId="5" borderId="0" xfId="0" applyNumberFormat="1" applyFont="1" applyFill="1" applyBorder="1" applyAlignment="1" applyProtection="1">
      <alignment horizontal="right"/>
    </xf>
    <xf numFmtId="4" fontId="4" fillId="0" borderId="0" xfId="0" quotePrefix="1" applyNumberFormat="1" applyFont="1" applyProtection="1">
      <protection locked="0"/>
    </xf>
    <xf numFmtId="10" fontId="2" fillId="5" borderId="0" xfId="0" applyNumberFormat="1" applyFont="1" applyFill="1" applyBorder="1" applyAlignment="1" applyProtection="1">
      <alignment horizontal="center"/>
    </xf>
    <xf numFmtId="4" fontId="2" fillId="9" borderId="3" xfId="0" applyNumberFormat="1" applyFont="1" applyFill="1" applyBorder="1" applyProtection="1"/>
    <xf numFmtId="4" fontId="2" fillId="10" borderId="25" xfId="0" applyNumberFormat="1" applyFont="1" applyFill="1" applyBorder="1" applyProtection="1"/>
    <xf numFmtId="4" fontId="2" fillId="10" borderId="30" xfId="0" applyNumberFormat="1" applyFont="1" applyFill="1" applyBorder="1" applyProtection="1"/>
    <xf numFmtId="4" fontId="1" fillId="14" borderId="1" xfId="0" applyNumberFormat="1" applyFont="1" applyFill="1" applyBorder="1" applyProtection="1"/>
    <xf numFmtId="165" fontId="1" fillId="8" borderId="1" xfId="0" applyNumberFormat="1" applyFont="1" applyFill="1" applyBorder="1" applyProtection="1"/>
    <xf numFmtId="165" fontId="1" fillId="15" borderId="1" xfId="0" applyNumberFormat="1" applyFont="1" applyFill="1" applyBorder="1" applyProtection="1"/>
    <xf numFmtId="4" fontId="2" fillId="12" borderId="25" xfId="0" applyNumberFormat="1" applyFont="1" applyFill="1" applyBorder="1" applyAlignment="1" applyProtection="1">
      <alignment horizontal="right"/>
    </xf>
    <xf numFmtId="4" fontId="1" fillId="16" borderId="1" xfId="0" applyNumberFormat="1" applyFont="1" applyFill="1" applyBorder="1" applyProtection="1"/>
    <xf numFmtId="4" fontId="2" fillId="0" borderId="0" xfId="0" applyNumberFormat="1" applyFont="1" applyFill="1" applyBorder="1" applyProtection="1"/>
  </cellXfs>
  <cellStyles count="1">
    <cellStyle name="Normal" xfId="0" builtinId="0"/>
  </cellStyles>
  <dxfs count="6">
    <dxf>
      <fill>
        <patternFill patternType="lightUp">
          <fgColor rgb="FFFF0000"/>
        </patternFill>
      </fill>
    </dxf>
    <dxf>
      <font>
        <strike val="0"/>
      </font>
      <fill>
        <patternFill patternType="lightUp">
          <fgColor rgb="FFFF0000"/>
        </patternFill>
      </fill>
    </dxf>
    <dxf>
      <fill>
        <patternFill patternType="lightUp">
          <fgColor rgb="FFFF0000"/>
        </patternFill>
      </fill>
    </dxf>
    <dxf>
      <font>
        <strike val="0"/>
      </font>
      <fill>
        <patternFill patternType="lightUp">
          <fgColor rgb="FFFF0000"/>
        </patternFill>
      </fill>
    </dxf>
    <dxf>
      <fill>
        <patternFill patternType="lightUp">
          <fgColor rgb="FFFF0000"/>
        </patternFill>
      </fill>
    </dxf>
    <dxf>
      <font>
        <strike val="0"/>
      </font>
      <fill>
        <patternFill patternType="lightUp">
          <fgColor rgb="FFFF0000"/>
        </patternFill>
      </fill>
    </dxf>
  </dxfs>
  <tableStyles count="0" defaultTableStyle="TableStyleMedium2" defaultPivotStyle="PivotStyleLight16"/>
  <colors>
    <mruColors>
      <color rgb="FFFFCDCD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9"/>
  <sheetViews>
    <sheetView showGridLines="0" tabSelected="1" showRuler="0" zoomScaleNormal="100" zoomScaleSheetLayoutView="100" workbookViewId="0">
      <pane ySplit="4" topLeftCell="A5" activePane="bottomLeft" state="frozenSplit"/>
      <selection pane="bottomLeft" activeCell="F3" sqref="F3"/>
    </sheetView>
  </sheetViews>
  <sheetFormatPr baseColWidth="10" defaultColWidth="11.42578125" defaultRowHeight="18" customHeight="1" x14ac:dyDescent="0.2"/>
  <cols>
    <col min="1" max="1" width="55.28515625" style="35" bestFit="1" customWidth="1"/>
    <col min="2" max="6" width="14.7109375" style="35" customWidth="1"/>
    <col min="7" max="8" width="14.7109375" style="35" hidden="1" customWidth="1"/>
    <col min="9" max="10" width="14.7109375" style="35" customWidth="1"/>
    <col min="11" max="11" width="14.7109375" style="40" customWidth="1"/>
    <col min="12" max="12" width="6.140625" style="35" customWidth="1"/>
    <col min="13" max="13" width="6.28515625" style="35" customWidth="1"/>
    <col min="14" max="16384" width="11.42578125" style="35"/>
  </cols>
  <sheetData>
    <row r="1" spans="1:11" ht="18" customHeight="1" x14ac:dyDescent="0.2">
      <c r="A1" s="33"/>
      <c r="B1" s="33" t="s">
        <v>27</v>
      </c>
      <c r="C1" s="48"/>
      <c r="K1" s="40" t="s">
        <v>144</v>
      </c>
    </row>
    <row r="2" spans="1:11" ht="18" customHeight="1" x14ac:dyDescent="0.2">
      <c r="A2" s="33" t="s">
        <v>64</v>
      </c>
    </row>
    <row r="3" spans="1:11" ht="18" customHeight="1" x14ac:dyDescent="0.2">
      <c r="A3" s="37" t="s">
        <v>20</v>
      </c>
      <c r="B3" s="159"/>
      <c r="C3" s="159"/>
      <c r="D3" s="159"/>
      <c r="E3" s="159"/>
      <c r="F3" s="159"/>
      <c r="G3" s="159"/>
      <c r="H3" s="159"/>
      <c r="I3" s="159"/>
      <c r="J3" s="38"/>
      <c r="K3" s="175"/>
    </row>
    <row r="4" spans="1:11" ht="18" customHeight="1" x14ac:dyDescent="0.2">
      <c r="A4" s="37" t="s">
        <v>70</v>
      </c>
      <c r="B4" s="159"/>
      <c r="C4" s="159"/>
      <c r="D4" s="159"/>
      <c r="E4" s="159"/>
      <c r="F4" s="159"/>
      <c r="G4" s="159"/>
      <c r="H4" s="159"/>
      <c r="I4" s="159"/>
      <c r="J4" s="38"/>
      <c r="K4" s="175"/>
    </row>
    <row r="5" spans="1:11" ht="18" customHeight="1" x14ac:dyDescent="0.2">
      <c r="A5" s="39" t="s">
        <v>94</v>
      </c>
      <c r="K5" s="39" t="s">
        <v>28</v>
      </c>
    </row>
    <row r="6" spans="1:11" ht="18" customHeight="1" x14ac:dyDescent="0.2">
      <c r="A6" s="119" t="s">
        <v>141</v>
      </c>
      <c r="B6" s="117" t="str">
        <f>IF(ISBLANK(B$3),"",B$3)</f>
        <v/>
      </c>
      <c r="C6" s="76" t="str">
        <f t="shared" ref="C6:I6" si="0">IF(ISBLANK(C$3),"",C$3)</f>
        <v/>
      </c>
      <c r="D6" s="76" t="str">
        <f t="shared" si="0"/>
        <v/>
      </c>
      <c r="E6" s="76" t="str">
        <f t="shared" si="0"/>
        <v/>
      </c>
      <c r="F6" s="76" t="str">
        <f t="shared" si="0"/>
        <v/>
      </c>
      <c r="G6" s="76" t="str">
        <f t="shared" si="0"/>
        <v/>
      </c>
      <c r="H6" s="76" t="str">
        <f t="shared" si="0"/>
        <v/>
      </c>
      <c r="I6" s="76" t="str">
        <f t="shared" si="0"/>
        <v/>
      </c>
      <c r="J6" s="130" t="s">
        <v>18</v>
      </c>
      <c r="K6" s="106"/>
    </row>
    <row r="7" spans="1:11" ht="18" customHeight="1" x14ac:dyDescent="0.2">
      <c r="A7" s="41" t="s">
        <v>121</v>
      </c>
      <c r="B7" s="12"/>
      <c r="C7" s="12"/>
      <c r="D7" s="12"/>
      <c r="E7" s="12"/>
      <c r="F7" s="12"/>
      <c r="G7" s="12"/>
      <c r="H7" s="12"/>
      <c r="I7" s="13"/>
      <c r="J7" s="131">
        <f>SUM(B7:I7)</f>
        <v>0</v>
      </c>
      <c r="K7" s="106"/>
    </row>
    <row r="8" spans="1:11" ht="18" customHeight="1" x14ac:dyDescent="0.2">
      <c r="A8" s="41" t="s">
        <v>39</v>
      </c>
      <c r="B8" s="12"/>
      <c r="C8" s="12"/>
      <c r="D8" s="12"/>
      <c r="E8" s="12"/>
      <c r="F8" s="12"/>
      <c r="G8" s="12"/>
      <c r="H8" s="12"/>
      <c r="I8" s="13"/>
      <c r="J8" s="131">
        <f t="shared" ref="J8:J19" si="1">SUM(B8:I8)</f>
        <v>0</v>
      </c>
      <c r="K8" s="106"/>
    </row>
    <row r="9" spans="1:11" ht="18" customHeight="1" x14ac:dyDescent="0.2">
      <c r="A9" s="41" t="s">
        <v>122</v>
      </c>
      <c r="B9" s="12"/>
      <c r="C9" s="12"/>
      <c r="D9" s="12"/>
      <c r="E9" s="12"/>
      <c r="F9" s="12"/>
      <c r="G9" s="12"/>
      <c r="H9" s="12"/>
      <c r="I9" s="13"/>
      <c r="J9" s="131">
        <f t="shared" si="1"/>
        <v>0</v>
      </c>
      <c r="K9" s="106"/>
    </row>
    <row r="10" spans="1:11" ht="18" customHeight="1" x14ac:dyDescent="0.2">
      <c r="A10" s="41" t="s">
        <v>123</v>
      </c>
      <c r="B10" s="12"/>
      <c r="C10" s="12"/>
      <c r="D10" s="12"/>
      <c r="E10" s="12"/>
      <c r="F10" s="12"/>
      <c r="G10" s="12"/>
      <c r="H10" s="12"/>
      <c r="I10" s="13"/>
      <c r="J10" s="131">
        <f t="shared" si="1"/>
        <v>0</v>
      </c>
      <c r="K10" s="179"/>
    </row>
    <row r="11" spans="1:11" ht="18" customHeight="1" x14ac:dyDescent="0.2">
      <c r="A11" s="41" t="s">
        <v>40</v>
      </c>
      <c r="B11" s="12"/>
      <c r="C11" s="12"/>
      <c r="D11" s="12"/>
      <c r="E11" s="12"/>
      <c r="F11" s="12"/>
      <c r="G11" s="12"/>
      <c r="H11" s="12"/>
      <c r="I11" s="13"/>
      <c r="J11" s="131">
        <f t="shared" si="1"/>
        <v>0</v>
      </c>
      <c r="K11" s="179"/>
    </row>
    <row r="12" spans="1:11" ht="18" customHeight="1" x14ac:dyDescent="0.2">
      <c r="A12" s="41" t="s">
        <v>41</v>
      </c>
      <c r="B12" s="12"/>
      <c r="C12" s="12"/>
      <c r="D12" s="12"/>
      <c r="E12" s="12"/>
      <c r="F12" s="12"/>
      <c r="G12" s="12"/>
      <c r="H12" s="12"/>
      <c r="I12" s="13"/>
      <c r="J12" s="131">
        <f t="shared" si="1"/>
        <v>0</v>
      </c>
      <c r="K12" s="106"/>
    </row>
    <row r="13" spans="1:11" ht="18" customHeight="1" x14ac:dyDescent="0.2">
      <c r="A13" s="41" t="s">
        <v>42</v>
      </c>
      <c r="B13" s="12"/>
      <c r="C13" s="12"/>
      <c r="D13" s="12"/>
      <c r="E13" s="12"/>
      <c r="F13" s="12"/>
      <c r="G13" s="12"/>
      <c r="H13" s="12"/>
      <c r="I13" s="13"/>
      <c r="J13" s="131">
        <f t="shared" si="1"/>
        <v>0</v>
      </c>
      <c r="K13" s="106"/>
    </row>
    <row r="14" spans="1:11" ht="18" customHeight="1" x14ac:dyDescent="0.2">
      <c r="A14" s="41" t="s">
        <v>43</v>
      </c>
      <c r="B14" s="12"/>
      <c r="C14" s="12"/>
      <c r="D14" s="12"/>
      <c r="E14" s="12"/>
      <c r="F14" s="12"/>
      <c r="G14" s="12"/>
      <c r="H14" s="12"/>
      <c r="I14" s="13"/>
      <c r="J14" s="131">
        <f t="shared" si="1"/>
        <v>0</v>
      </c>
      <c r="K14" s="106"/>
    </row>
    <row r="15" spans="1:11" ht="18" customHeight="1" x14ac:dyDescent="0.2">
      <c r="A15" s="41" t="s">
        <v>44</v>
      </c>
      <c r="B15" s="12"/>
      <c r="C15" s="12"/>
      <c r="D15" s="12"/>
      <c r="E15" s="12"/>
      <c r="F15" s="12"/>
      <c r="G15" s="12"/>
      <c r="H15" s="12"/>
      <c r="I15" s="13"/>
      <c r="J15" s="131">
        <f t="shared" si="1"/>
        <v>0</v>
      </c>
      <c r="K15" s="106"/>
    </row>
    <row r="16" spans="1:11" ht="18" customHeight="1" x14ac:dyDescent="0.2">
      <c r="A16" s="41" t="s">
        <v>45</v>
      </c>
      <c r="B16" s="12"/>
      <c r="C16" s="12"/>
      <c r="D16" s="12"/>
      <c r="E16" s="12"/>
      <c r="F16" s="12"/>
      <c r="G16" s="12"/>
      <c r="H16" s="12"/>
      <c r="I16" s="13"/>
      <c r="J16" s="131">
        <f t="shared" si="1"/>
        <v>0</v>
      </c>
      <c r="K16" s="106"/>
    </row>
    <row r="17" spans="1:11" ht="18" customHeight="1" x14ac:dyDescent="0.2">
      <c r="A17" s="41" t="s">
        <v>46</v>
      </c>
      <c r="B17" s="12"/>
      <c r="C17" s="12"/>
      <c r="D17" s="12"/>
      <c r="E17" s="12"/>
      <c r="F17" s="12"/>
      <c r="G17" s="12"/>
      <c r="H17" s="12"/>
      <c r="I17" s="13"/>
      <c r="J17" s="131">
        <f t="shared" si="1"/>
        <v>0</v>
      </c>
      <c r="K17" s="106"/>
    </row>
    <row r="18" spans="1:11" ht="18" customHeight="1" thickBot="1" x14ac:dyDescent="0.25">
      <c r="A18" s="41" t="s">
        <v>47</v>
      </c>
      <c r="B18" s="21"/>
      <c r="C18" s="21"/>
      <c r="D18" s="21"/>
      <c r="E18" s="21"/>
      <c r="F18" s="21"/>
      <c r="G18" s="21"/>
      <c r="H18" s="21"/>
      <c r="I18" s="22"/>
      <c r="J18" s="134">
        <f t="shared" si="1"/>
        <v>0</v>
      </c>
      <c r="K18" s="106"/>
    </row>
    <row r="19" spans="1:11" ht="18" customHeight="1" thickTop="1" x14ac:dyDescent="0.2">
      <c r="A19" s="178" t="s">
        <v>18</v>
      </c>
      <c r="B19" s="131">
        <f t="shared" ref="B19:I19" si="2">SUM(B7:B18)</f>
        <v>0</v>
      </c>
      <c r="C19" s="131">
        <f t="shared" si="2"/>
        <v>0</v>
      </c>
      <c r="D19" s="131">
        <f t="shared" si="2"/>
        <v>0</v>
      </c>
      <c r="E19" s="131">
        <f t="shared" si="2"/>
        <v>0</v>
      </c>
      <c r="F19" s="131">
        <f t="shared" si="2"/>
        <v>0</v>
      </c>
      <c r="G19" s="131">
        <f t="shared" si="2"/>
        <v>0</v>
      </c>
      <c r="H19" s="131">
        <f t="shared" si="2"/>
        <v>0</v>
      </c>
      <c r="I19" s="132">
        <f t="shared" si="2"/>
        <v>0</v>
      </c>
      <c r="J19" s="133">
        <f t="shared" si="1"/>
        <v>0</v>
      </c>
      <c r="K19" s="106"/>
    </row>
    <row r="20" spans="1:11" ht="18" customHeight="1" x14ac:dyDescent="0.2">
      <c r="A20" s="40"/>
      <c r="K20" s="106"/>
    </row>
    <row r="21" spans="1:11" ht="18" customHeight="1" x14ac:dyDescent="0.2">
      <c r="A21" s="40" t="s">
        <v>130</v>
      </c>
      <c r="B21" s="79" t="str">
        <f>IF(ISBLANK(B$3),"",B$3)</f>
        <v/>
      </c>
      <c r="C21" s="76" t="str">
        <f t="shared" ref="C21:I21" si="3">IF(ISBLANK(C$3),"",C$3)</f>
        <v/>
      </c>
      <c r="D21" s="76" t="str">
        <f t="shared" si="3"/>
        <v/>
      </c>
      <c r="E21" s="76" t="str">
        <f t="shared" si="3"/>
        <v/>
      </c>
      <c r="F21" s="76" t="str">
        <f t="shared" si="3"/>
        <v/>
      </c>
      <c r="G21" s="76" t="str">
        <f t="shared" si="3"/>
        <v/>
      </c>
      <c r="H21" s="76" t="str">
        <f t="shared" si="3"/>
        <v/>
      </c>
      <c r="I21" s="76" t="str">
        <f t="shared" si="3"/>
        <v/>
      </c>
      <c r="J21" s="34"/>
      <c r="K21" s="106"/>
    </row>
    <row r="22" spans="1:11" ht="18" customHeight="1" x14ac:dyDescent="0.2">
      <c r="A22" s="41" t="s">
        <v>132</v>
      </c>
      <c r="B22" s="12"/>
      <c r="C22" s="12"/>
      <c r="D22" s="12"/>
      <c r="E22" s="12"/>
      <c r="F22" s="12"/>
      <c r="G22" s="12"/>
      <c r="H22" s="12"/>
      <c r="I22" s="13"/>
      <c r="J22" s="131">
        <f>SUM(B22:I22)</f>
        <v>0</v>
      </c>
      <c r="K22" s="106"/>
    </row>
    <row r="23" spans="1:11" ht="18" customHeight="1" x14ac:dyDescent="0.2">
      <c r="A23" s="41" t="s">
        <v>149</v>
      </c>
      <c r="B23" s="12"/>
      <c r="C23" s="12"/>
      <c r="D23" s="12"/>
      <c r="E23" s="12"/>
      <c r="F23" s="12"/>
      <c r="G23" s="12"/>
      <c r="H23" s="12"/>
      <c r="I23" s="13"/>
      <c r="J23" s="131">
        <f>SUM(B23:I23)</f>
        <v>0</v>
      </c>
      <c r="K23" s="106"/>
    </row>
    <row r="24" spans="1:11" ht="18" customHeight="1" x14ac:dyDescent="0.2">
      <c r="A24" s="40"/>
      <c r="K24" s="106"/>
    </row>
    <row r="25" spans="1:11" ht="18" customHeight="1" x14ac:dyDescent="0.2">
      <c r="A25" s="118" t="s">
        <v>142</v>
      </c>
      <c r="B25" s="79" t="str">
        <f>IF(ISBLANK(B$3),"",B$3)</f>
        <v/>
      </c>
      <c r="C25" s="76" t="str">
        <f t="shared" ref="C25:I25" si="4">IF(ISBLANK(C$3),"",C$3)</f>
        <v/>
      </c>
      <c r="D25" s="76" t="str">
        <f t="shared" si="4"/>
        <v/>
      </c>
      <c r="E25" s="76" t="str">
        <f t="shared" si="4"/>
        <v/>
      </c>
      <c r="F25" s="76" t="str">
        <f t="shared" si="4"/>
        <v/>
      </c>
      <c r="G25" s="76" t="str">
        <f t="shared" si="4"/>
        <v/>
      </c>
      <c r="H25" s="76" t="str">
        <f t="shared" si="4"/>
        <v/>
      </c>
      <c r="I25" s="76" t="str">
        <f t="shared" si="4"/>
        <v/>
      </c>
      <c r="J25" s="130" t="s">
        <v>18</v>
      </c>
      <c r="K25" s="106"/>
    </row>
    <row r="26" spans="1:11" ht="18" customHeight="1" x14ac:dyDescent="0.2">
      <c r="A26" s="42" t="s">
        <v>121</v>
      </c>
      <c r="B26" s="1"/>
      <c r="C26" s="1"/>
      <c r="D26" s="1"/>
      <c r="E26" s="1"/>
      <c r="F26" s="1"/>
      <c r="G26" s="1"/>
      <c r="H26" s="1"/>
      <c r="I26" s="7"/>
      <c r="J26" s="131">
        <f>SUM(B26:I26)</f>
        <v>0</v>
      </c>
      <c r="K26" s="106"/>
    </row>
    <row r="27" spans="1:11" ht="18" customHeight="1" x14ac:dyDescent="0.2">
      <c r="A27" s="42" t="s">
        <v>39</v>
      </c>
      <c r="B27" s="1"/>
      <c r="C27" s="1"/>
      <c r="D27" s="1"/>
      <c r="E27" s="1"/>
      <c r="F27" s="1"/>
      <c r="G27" s="1"/>
      <c r="H27" s="1"/>
      <c r="I27" s="7"/>
      <c r="J27" s="131">
        <f>SUM(B27:I27)</f>
        <v>0</v>
      </c>
      <c r="K27" s="106"/>
    </row>
    <row r="28" spans="1:11" ht="18" customHeight="1" x14ac:dyDescent="0.2">
      <c r="A28" s="42" t="s">
        <v>122</v>
      </c>
      <c r="B28" s="1"/>
      <c r="C28" s="1"/>
      <c r="D28" s="1"/>
      <c r="E28" s="1"/>
      <c r="F28" s="1"/>
      <c r="G28" s="1"/>
      <c r="H28" s="1"/>
      <c r="I28" s="7"/>
      <c r="J28" s="131">
        <f t="shared" ref="J28:J38" si="5">SUM(B28:I28)</f>
        <v>0</v>
      </c>
      <c r="K28" s="106"/>
    </row>
    <row r="29" spans="1:11" ht="18" customHeight="1" x14ac:dyDescent="0.2">
      <c r="A29" s="42" t="s">
        <v>123</v>
      </c>
      <c r="B29" s="1"/>
      <c r="C29" s="1"/>
      <c r="D29" s="1"/>
      <c r="E29" s="1"/>
      <c r="F29" s="1"/>
      <c r="G29" s="1"/>
      <c r="H29" s="1"/>
      <c r="I29" s="7"/>
      <c r="J29" s="131">
        <f t="shared" si="5"/>
        <v>0</v>
      </c>
      <c r="K29" s="106"/>
    </row>
    <row r="30" spans="1:11" ht="18" customHeight="1" x14ac:dyDescent="0.2">
      <c r="A30" s="42" t="s">
        <v>40</v>
      </c>
      <c r="B30" s="1"/>
      <c r="C30" s="1"/>
      <c r="D30" s="1"/>
      <c r="E30" s="1"/>
      <c r="F30" s="1"/>
      <c r="G30" s="1"/>
      <c r="H30" s="1"/>
      <c r="I30" s="7"/>
      <c r="J30" s="131">
        <f t="shared" si="5"/>
        <v>0</v>
      </c>
      <c r="K30" s="106"/>
    </row>
    <row r="31" spans="1:11" ht="18" customHeight="1" x14ac:dyDescent="0.2">
      <c r="A31" s="42" t="s">
        <v>41</v>
      </c>
      <c r="B31" s="1"/>
      <c r="C31" s="1"/>
      <c r="D31" s="1"/>
      <c r="E31" s="1"/>
      <c r="F31" s="1"/>
      <c r="G31" s="1"/>
      <c r="H31" s="1"/>
      <c r="I31" s="7"/>
      <c r="J31" s="131">
        <f t="shared" si="5"/>
        <v>0</v>
      </c>
      <c r="K31" s="106"/>
    </row>
    <row r="32" spans="1:11" ht="18" customHeight="1" x14ac:dyDescent="0.2">
      <c r="A32" s="42" t="s">
        <v>42</v>
      </c>
      <c r="B32" s="1"/>
      <c r="C32" s="1"/>
      <c r="D32" s="1"/>
      <c r="E32" s="1"/>
      <c r="F32" s="1"/>
      <c r="G32" s="1"/>
      <c r="H32" s="1"/>
      <c r="I32" s="7"/>
      <c r="J32" s="131">
        <f t="shared" si="5"/>
        <v>0</v>
      </c>
      <c r="K32" s="106"/>
    </row>
    <row r="33" spans="1:11" ht="18" customHeight="1" x14ac:dyDescent="0.2">
      <c r="A33" s="42" t="s">
        <v>43</v>
      </c>
      <c r="B33" s="1"/>
      <c r="C33" s="1"/>
      <c r="D33" s="1"/>
      <c r="E33" s="1"/>
      <c r="F33" s="1"/>
      <c r="G33" s="1"/>
      <c r="H33" s="1"/>
      <c r="I33" s="7"/>
      <c r="J33" s="131">
        <f t="shared" si="5"/>
        <v>0</v>
      </c>
      <c r="K33" s="106"/>
    </row>
    <row r="34" spans="1:11" ht="18" customHeight="1" x14ac:dyDescent="0.2">
      <c r="A34" s="42" t="s">
        <v>44</v>
      </c>
      <c r="B34" s="1"/>
      <c r="C34" s="1"/>
      <c r="D34" s="1"/>
      <c r="E34" s="1"/>
      <c r="F34" s="1"/>
      <c r="G34" s="1"/>
      <c r="H34" s="1"/>
      <c r="I34" s="7"/>
      <c r="J34" s="131">
        <f t="shared" si="5"/>
        <v>0</v>
      </c>
      <c r="K34" s="106"/>
    </row>
    <row r="35" spans="1:11" ht="18" customHeight="1" x14ac:dyDescent="0.2">
      <c r="A35" s="42" t="s">
        <v>45</v>
      </c>
      <c r="B35" s="1"/>
      <c r="C35" s="1"/>
      <c r="D35" s="1"/>
      <c r="E35" s="1"/>
      <c r="F35" s="1"/>
      <c r="G35" s="1"/>
      <c r="H35" s="1"/>
      <c r="I35" s="7"/>
      <c r="J35" s="131">
        <f t="shared" si="5"/>
        <v>0</v>
      </c>
      <c r="K35" s="106"/>
    </row>
    <row r="36" spans="1:11" ht="18" customHeight="1" x14ac:dyDescent="0.2">
      <c r="A36" s="42" t="s">
        <v>46</v>
      </c>
      <c r="B36" s="1"/>
      <c r="C36" s="1"/>
      <c r="D36" s="1"/>
      <c r="E36" s="1"/>
      <c r="F36" s="1"/>
      <c r="G36" s="1"/>
      <c r="H36" s="1"/>
      <c r="I36" s="7"/>
      <c r="J36" s="131">
        <f t="shared" si="5"/>
        <v>0</v>
      </c>
      <c r="K36" s="106"/>
    </row>
    <row r="37" spans="1:11" ht="18" customHeight="1" thickBot="1" x14ac:dyDescent="0.25">
      <c r="A37" s="42" t="s">
        <v>47</v>
      </c>
      <c r="B37" s="2"/>
      <c r="C37" s="2"/>
      <c r="D37" s="2"/>
      <c r="E37" s="2"/>
      <c r="F37" s="2"/>
      <c r="G37" s="2"/>
      <c r="H37" s="2"/>
      <c r="I37" s="9"/>
      <c r="J37" s="134">
        <f t="shared" si="5"/>
        <v>0</v>
      </c>
      <c r="K37" s="106"/>
    </row>
    <row r="38" spans="1:11" ht="18" customHeight="1" thickTop="1" x14ac:dyDescent="0.2">
      <c r="A38" s="178" t="s">
        <v>18</v>
      </c>
      <c r="B38" s="131">
        <f t="shared" ref="B38:I38" si="6">SUM(B26:B37)</f>
        <v>0</v>
      </c>
      <c r="C38" s="131">
        <f t="shared" si="6"/>
        <v>0</v>
      </c>
      <c r="D38" s="131">
        <f t="shared" si="6"/>
        <v>0</v>
      </c>
      <c r="E38" s="131">
        <f t="shared" si="6"/>
        <v>0</v>
      </c>
      <c r="F38" s="131">
        <f t="shared" si="6"/>
        <v>0</v>
      </c>
      <c r="G38" s="131">
        <f t="shared" si="6"/>
        <v>0</v>
      </c>
      <c r="H38" s="131">
        <f t="shared" si="6"/>
        <v>0</v>
      </c>
      <c r="I38" s="132">
        <f t="shared" si="6"/>
        <v>0</v>
      </c>
      <c r="J38" s="133">
        <f t="shared" si="5"/>
        <v>0</v>
      </c>
      <c r="K38" s="106"/>
    </row>
    <row r="39" spans="1:11" ht="18" customHeight="1" x14ac:dyDescent="0.2">
      <c r="K39" s="106"/>
    </row>
    <row r="40" spans="1:11" ht="18" customHeight="1" x14ac:dyDescent="0.2">
      <c r="A40" s="40" t="s">
        <v>131</v>
      </c>
      <c r="B40" s="79" t="str">
        <f>IF(ISBLANK(B$3),"",B$3)</f>
        <v/>
      </c>
      <c r="C40" s="76" t="str">
        <f t="shared" ref="C40:I40" si="7">IF(ISBLANK(C$3),"",C$3)</f>
        <v/>
      </c>
      <c r="D40" s="76" t="str">
        <f t="shared" si="7"/>
        <v/>
      </c>
      <c r="E40" s="76" t="str">
        <f t="shared" si="7"/>
        <v/>
      </c>
      <c r="F40" s="76" t="str">
        <f t="shared" si="7"/>
        <v/>
      </c>
      <c r="G40" s="76" t="str">
        <f t="shared" si="7"/>
        <v/>
      </c>
      <c r="H40" s="76" t="str">
        <f t="shared" si="7"/>
        <v/>
      </c>
      <c r="I40" s="76" t="str">
        <f t="shared" si="7"/>
        <v/>
      </c>
      <c r="J40" s="34"/>
      <c r="K40" s="106"/>
    </row>
    <row r="41" spans="1:11" ht="18" customHeight="1" x14ac:dyDescent="0.2">
      <c r="A41" s="42" t="s">
        <v>132</v>
      </c>
      <c r="B41" s="1"/>
      <c r="C41" s="1"/>
      <c r="D41" s="1"/>
      <c r="E41" s="1"/>
      <c r="F41" s="1"/>
      <c r="G41" s="1"/>
      <c r="H41" s="1"/>
      <c r="I41" s="7"/>
      <c r="J41" s="133">
        <f t="shared" ref="J41" si="8">SUM(B41:I41)</f>
        <v>0</v>
      </c>
      <c r="K41" s="106"/>
    </row>
    <row r="42" spans="1:11" ht="18" customHeight="1" x14ac:dyDescent="0.2">
      <c r="A42" s="42" t="s">
        <v>149</v>
      </c>
      <c r="B42" s="1"/>
      <c r="C42" s="1"/>
      <c r="D42" s="1"/>
      <c r="E42" s="1"/>
      <c r="F42" s="1"/>
      <c r="G42" s="1"/>
      <c r="H42" s="1"/>
      <c r="I42" s="7"/>
      <c r="J42" s="133">
        <f t="shared" ref="J42" si="9">SUM(B42:I42)</f>
        <v>0</v>
      </c>
      <c r="K42" s="106"/>
    </row>
    <row r="43" spans="1:11" ht="18" customHeight="1" x14ac:dyDescent="0.2">
      <c r="K43" s="106"/>
    </row>
    <row r="44" spans="1:11" ht="18" customHeight="1" x14ac:dyDescent="0.2">
      <c r="A44" s="39" t="s">
        <v>93</v>
      </c>
      <c r="K44" s="106"/>
    </row>
    <row r="45" spans="1:11" ht="18" customHeight="1" x14ac:dyDescent="0.2">
      <c r="A45" s="40" t="s">
        <v>56</v>
      </c>
      <c r="B45" s="76" t="str">
        <f>IF(ISBLANK(B$3),"",B$3)</f>
        <v/>
      </c>
      <c r="C45" s="76" t="str">
        <f t="shared" ref="C45:I45" si="10">IF(ISBLANK(C$3),"",C$3)</f>
        <v/>
      </c>
      <c r="D45" s="76" t="str">
        <f t="shared" si="10"/>
        <v/>
      </c>
      <c r="E45" s="76" t="str">
        <f t="shared" si="10"/>
        <v/>
      </c>
      <c r="F45" s="76" t="str">
        <f t="shared" si="10"/>
        <v/>
      </c>
      <c r="G45" s="76" t="str">
        <f t="shared" si="10"/>
        <v/>
      </c>
      <c r="H45" s="76" t="str">
        <f t="shared" si="10"/>
        <v/>
      </c>
      <c r="I45" s="76" t="str">
        <f t="shared" si="10"/>
        <v/>
      </c>
      <c r="K45" s="106"/>
    </row>
    <row r="46" spans="1:11" ht="18" customHeight="1" x14ac:dyDescent="0.2">
      <c r="A46" s="41" t="s">
        <v>57</v>
      </c>
      <c r="B46" s="12"/>
      <c r="C46" s="12"/>
      <c r="D46" s="12"/>
      <c r="E46" s="12"/>
      <c r="F46" s="12"/>
      <c r="G46" s="12"/>
      <c r="H46" s="12"/>
      <c r="I46" s="13"/>
      <c r="J46" s="14">
        <f>SUM(B46:I46)</f>
        <v>0</v>
      </c>
      <c r="K46" s="179"/>
    </row>
    <row r="47" spans="1:11" ht="18" customHeight="1" x14ac:dyDescent="0.2">
      <c r="A47" s="42" t="s">
        <v>58</v>
      </c>
      <c r="B47" s="1"/>
      <c r="C47" s="1"/>
      <c r="D47" s="1"/>
      <c r="E47" s="1"/>
      <c r="F47" s="1"/>
      <c r="G47" s="1"/>
      <c r="H47" s="1"/>
      <c r="I47" s="7"/>
      <c r="J47" s="6">
        <f>SUM(B47:I47)</f>
        <v>0</v>
      </c>
      <c r="K47" s="106"/>
    </row>
    <row r="48" spans="1:11" ht="18" customHeight="1" x14ac:dyDescent="0.2">
      <c r="A48" s="43" t="s">
        <v>129</v>
      </c>
      <c r="B48" s="44"/>
      <c r="C48" s="44"/>
      <c r="D48" s="44"/>
      <c r="E48" s="44"/>
      <c r="F48" s="44"/>
      <c r="G48" s="44"/>
      <c r="H48" s="44"/>
      <c r="I48" s="44"/>
      <c r="J48" s="45"/>
      <c r="K48" s="106"/>
    </row>
    <row r="49" spans="1:11" ht="18" customHeight="1" x14ac:dyDescent="0.2">
      <c r="A49" s="41" t="s">
        <v>61</v>
      </c>
      <c r="B49" s="12"/>
      <c r="C49" s="12"/>
      <c r="D49" s="12"/>
      <c r="E49" s="12"/>
      <c r="F49" s="12"/>
      <c r="G49" s="12"/>
      <c r="H49" s="12"/>
      <c r="I49" s="13"/>
      <c r="J49" s="14">
        <f>SUM(B49:I49)</f>
        <v>0</v>
      </c>
      <c r="K49" s="106"/>
    </row>
    <row r="50" spans="1:11" ht="18" customHeight="1" x14ac:dyDescent="0.2">
      <c r="A50" s="42" t="s">
        <v>62</v>
      </c>
      <c r="B50" s="3"/>
      <c r="C50" s="3"/>
      <c r="D50" s="3"/>
      <c r="E50" s="3"/>
      <c r="F50" s="3"/>
      <c r="G50" s="3"/>
      <c r="H50" s="3"/>
      <c r="I50" s="7"/>
      <c r="J50" s="6">
        <f>SUM(B50:I50)</f>
        <v>0</v>
      </c>
      <c r="K50" s="106"/>
    </row>
    <row r="51" spans="1:11" ht="18" customHeight="1" x14ac:dyDescent="0.2">
      <c r="A51" s="43" t="s">
        <v>82</v>
      </c>
      <c r="B51" s="44"/>
      <c r="C51" s="44"/>
      <c r="D51" s="44"/>
      <c r="E51" s="44"/>
      <c r="F51" s="44"/>
      <c r="G51" s="44"/>
      <c r="H51" s="44"/>
      <c r="I51" s="44"/>
      <c r="J51" s="45"/>
      <c r="K51" s="106"/>
    </row>
    <row r="52" spans="1:11" ht="18" customHeight="1" x14ac:dyDescent="0.2">
      <c r="A52" s="41" t="s">
        <v>59</v>
      </c>
      <c r="B52" s="17"/>
      <c r="C52" s="17"/>
      <c r="D52" s="17"/>
      <c r="E52" s="17"/>
      <c r="F52" s="17"/>
      <c r="G52" s="17"/>
      <c r="H52" s="17"/>
      <c r="I52" s="18"/>
      <c r="J52" s="14">
        <f>SUM(B52:I52)</f>
        <v>0</v>
      </c>
      <c r="K52" s="106"/>
    </row>
    <row r="53" spans="1:11" ht="18" customHeight="1" thickBot="1" x14ac:dyDescent="0.25">
      <c r="A53" s="42" t="s">
        <v>60</v>
      </c>
      <c r="B53" s="2"/>
      <c r="C53" s="2"/>
      <c r="D53" s="2"/>
      <c r="E53" s="2"/>
      <c r="F53" s="2"/>
      <c r="G53" s="2"/>
      <c r="H53" s="2"/>
      <c r="I53" s="9"/>
      <c r="J53" s="10">
        <f>SUM(B53:I53)</f>
        <v>0</v>
      </c>
      <c r="K53" s="106"/>
    </row>
    <row r="54" spans="1:11" ht="18" customHeight="1" thickTop="1" x14ac:dyDescent="0.2">
      <c r="A54" s="46" t="s">
        <v>19</v>
      </c>
      <c r="B54" s="131">
        <f t="shared" ref="B54:I54" si="11">SUM(B46:B47,B49:B50,B52:B53)</f>
        <v>0</v>
      </c>
      <c r="C54" s="131">
        <f t="shared" si="11"/>
        <v>0</v>
      </c>
      <c r="D54" s="131">
        <f t="shared" si="11"/>
        <v>0</v>
      </c>
      <c r="E54" s="131">
        <f t="shared" si="11"/>
        <v>0</v>
      </c>
      <c r="F54" s="131">
        <f t="shared" si="11"/>
        <v>0</v>
      </c>
      <c r="G54" s="131">
        <f t="shared" si="11"/>
        <v>0</v>
      </c>
      <c r="H54" s="131">
        <f t="shared" si="11"/>
        <v>0</v>
      </c>
      <c r="I54" s="135">
        <f t="shared" si="11"/>
        <v>0</v>
      </c>
      <c r="J54" s="133">
        <f>SUM(B54:I54)</f>
        <v>0</v>
      </c>
      <c r="K54" s="106"/>
    </row>
    <row r="55" spans="1:11" ht="18" customHeight="1" x14ac:dyDescent="0.2">
      <c r="J55" s="47"/>
      <c r="K55" s="106"/>
    </row>
    <row r="56" spans="1:11" ht="18" customHeight="1" x14ac:dyDescent="0.2">
      <c r="A56" s="39" t="s">
        <v>92</v>
      </c>
      <c r="B56" s="76" t="str">
        <f>IF(ISBLANK(B$3),"",B$3)</f>
        <v/>
      </c>
      <c r="C56" s="76" t="str">
        <f t="shared" ref="C56:I56" si="12">IF(ISBLANK(C$3),"",C$3)</f>
        <v/>
      </c>
      <c r="D56" s="76" t="str">
        <f t="shared" si="12"/>
        <v/>
      </c>
      <c r="E56" s="76" t="str">
        <f t="shared" si="12"/>
        <v/>
      </c>
      <c r="F56" s="76" t="str">
        <f t="shared" si="12"/>
        <v/>
      </c>
      <c r="G56" s="76" t="str">
        <f t="shared" si="12"/>
        <v/>
      </c>
      <c r="H56" s="76" t="str">
        <f t="shared" si="12"/>
        <v/>
      </c>
      <c r="I56" s="76" t="str">
        <f t="shared" si="12"/>
        <v/>
      </c>
      <c r="K56" s="106"/>
    </row>
    <row r="57" spans="1:11" ht="18" customHeight="1" x14ac:dyDescent="0.2">
      <c r="A57" s="41" t="s">
        <v>90</v>
      </c>
      <c r="B57" s="15">
        <f t="shared" ref="B57:I57" si="13">B19-SUM(B46,B49,B52)</f>
        <v>0</v>
      </c>
      <c r="C57" s="15">
        <f t="shared" si="13"/>
        <v>0</v>
      </c>
      <c r="D57" s="15">
        <f t="shared" si="13"/>
        <v>0</v>
      </c>
      <c r="E57" s="15">
        <f t="shared" si="13"/>
        <v>0</v>
      </c>
      <c r="F57" s="15">
        <f t="shared" si="13"/>
        <v>0</v>
      </c>
      <c r="G57" s="15">
        <f t="shared" si="13"/>
        <v>0</v>
      </c>
      <c r="H57" s="15">
        <f t="shared" si="13"/>
        <v>0</v>
      </c>
      <c r="I57" s="16">
        <f t="shared" si="13"/>
        <v>0</v>
      </c>
      <c r="J57" s="14">
        <f>SUM(B57:I57)</f>
        <v>0</v>
      </c>
      <c r="K57" s="106"/>
    </row>
    <row r="58" spans="1:11" ht="18" customHeight="1" thickBot="1" x14ac:dyDescent="0.25">
      <c r="A58" s="42" t="s">
        <v>91</v>
      </c>
      <c r="B58" s="5">
        <f t="shared" ref="B58:I58" si="14">B38-SUM(B47,B50,B53)</f>
        <v>0</v>
      </c>
      <c r="C58" s="5">
        <f t="shared" si="14"/>
        <v>0</v>
      </c>
      <c r="D58" s="5">
        <f t="shared" si="14"/>
        <v>0</v>
      </c>
      <c r="E58" s="5">
        <f t="shared" si="14"/>
        <v>0</v>
      </c>
      <c r="F58" s="5">
        <f t="shared" si="14"/>
        <v>0</v>
      </c>
      <c r="G58" s="5">
        <f t="shared" si="14"/>
        <v>0</v>
      </c>
      <c r="H58" s="5">
        <f t="shared" si="14"/>
        <v>0</v>
      </c>
      <c r="I58" s="11">
        <f t="shared" si="14"/>
        <v>0</v>
      </c>
      <c r="J58" s="8">
        <f>SUM(B58:I58)</f>
        <v>0</v>
      </c>
      <c r="K58" s="106"/>
    </row>
    <row r="59" spans="1:11" ht="18" customHeight="1" thickTop="1" x14ac:dyDescent="0.2">
      <c r="B59" s="131">
        <f>SUM(B57:B58)</f>
        <v>0</v>
      </c>
      <c r="C59" s="131">
        <f>SUM(C57:C58)</f>
        <v>0</v>
      </c>
      <c r="D59" s="131">
        <f t="shared" ref="D59:I59" si="15">SUM(D57:D58)</f>
        <v>0</v>
      </c>
      <c r="E59" s="131">
        <f t="shared" si="15"/>
        <v>0</v>
      </c>
      <c r="F59" s="131">
        <f t="shared" si="15"/>
        <v>0</v>
      </c>
      <c r="G59" s="131">
        <f t="shared" si="15"/>
        <v>0</v>
      </c>
      <c r="H59" s="131">
        <f t="shared" si="15"/>
        <v>0</v>
      </c>
      <c r="I59" s="135">
        <f t="shared" si="15"/>
        <v>0</v>
      </c>
      <c r="J59" s="133">
        <f>SUM(B59:I59)</f>
        <v>0</v>
      </c>
      <c r="K59" s="106"/>
    </row>
  </sheetData>
  <sheetProtection sheet="1" objects="1" scenarios="1"/>
  <conditionalFormatting sqref="B46:I46 B49:I49 B52:I52 B7:I18">
    <cfRule type="expression" dxfId="5" priority="11">
      <formula>B$4="Madame"</formula>
    </cfRule>
  </conditionalFormatting>
  <conditionalFormatting sqref="B47:I47 B50:I50 B53:I53 B26:I37">
    <cfRule type="expression" dxfId="4" priority="10">
      <formula>B$4="Monsieur"</formula>
    </cfRule>
  </conditionalFormatting>
  <conditionalFormatting sqref="B22:I22">
    <cfRule type="expression" dxfId="3" priority="5">
      <formula>OR(B$4="Madame",B$4="Commun")</formula>
    </cfRule>
  </conditionalFormatting>
  <conditionalFormatting sqref="B41:I41">
    <cfRule type="expression" dxfId="2" priority="3">
      <formula>OR(B$4="Monsieur",B$4="Commun")</formula>
    </cfRule>
  </conditionalFormatting>
  <conditionalFormatting sqref="B23:I23">
    <cfRule type="expression" dxfId="1" priority="2">
      <formula>OR(B$4="Madame",B$4="Commun")</formula>
    </cfRule>
  </conditionalFormatting>
  <conditionalFormatting sqref="B42:I42">
    <cfRule type="expression" dxfId="0" priority="1">
      <formula>OR(B$4="Monsieur",B$4="Commun")</formula>
    </cfRule>
  </conditionalFormatting>
  <dataValidations xWindow="283" yWindow="575" count="1">
    <dataValidation type="list" allowBlank="1" showInputMessage="1" showErrorMessage="1" errorTitle="Options limitées" error="Saisir &quot;Commun&quot;, &quot;Monsieur&quot; ou &quot;Madame&quot;" promptTitle="Options limitées" prompt="Saisir &quot;Commun&quot;, &quot;Monsieur&quot; ou &quot;Madame&quot;" sqref="B4:I4" xr:uid="{00000000-0002-0000-0000-000004000000}">
      <formula1>"Commun,Monsieur,Madame"</formula1>
    </dataValidation>
  </dataValidations>
  <pageMargins left="0.23622047244094491" right="0.23622047244094491" top="0.39370078740157483" bottom="0.39370078740157483" header="0" footer="0"/>
  <pageSetup paperSize="9" scale="53" orientation="landscape" r:id="rId1"/>
  <headerFooter alignWithMargins="0"/>
  <rowBreaks count="1" manualBreakCount="1">
    <brk id="5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55"/>
  <sheetViews>
    <sheetView showGridLines="0" zoomScaleNormal="100" zoomScaleSheetLayoutView="55" workbookViewId="0">
      <selection activeCell="D38" sqref="D38"/>
    </sheetView>
  </sheetViews>
  <sheetFormatPr baseColWidth="10" defaultRowHeight="12.75" x14ac:dyDescent="0.2"/>
  <cols>
    <col min="1" max="1" width="53.85546875" style="49" customWidth="1"/>
    <col min="2" max="2" width="18.85546875" style="49" customWidth="1"/>
    <col min="3" max="3" width="12.5703125" style="49" customWidth="1"/>
    <col min="4" max="4" width="14.7109375" style="49" bestFit="1" customWidth="1"/>
    <col min="5" max="5" width="13.5703125" style="49" bestFit="1" customWidth="1"/>
    <col min="6" max="6" width="13.28515625" style="49" bestFit="1" customWidth="1"/>
    <col min="7" max="7" width="47.7109375" style="176" customWidth="1"/>
    <col min="8" max="16384" width="11.42578125" style="49"/>
  </cols>
  <sheetData>
    <row r="1" spans="1:7" x14ac:dyDescent="0.2">
      <c r="A1" s="33" t="s">
        <v>65</v>
      </c>
      <c r="B1" s="35"/>
      <c r="D1" s="50" t="str">
        <f>IF(ISBLANK(Nom_de_l_affaire),"",Nom_de_l_affaire)</f>
        <v/>
      </c>
      <c r="F1" s="35"/>
      <c r="G1" s="40" t="s">
        <v>143</v>
      </c>
    </row>
    <row r="2" spans="1:7" x14ac:dyDescent="0.2">
      <c r="A2" s="39" t="s">
        <v>79</v>
      </c>
      <c r="B2" s="35"/>
      <c r="C2" s="33"/>
      <c r="D2" s="35"/>
      <c r="E2" s="35"/>
      <c r="F2" s="35"/>
      <c r="G2" s="40"/>
    </row>
    <row r="3" spans="1:7" x14ac:dyDescent="0.2">
      <c r="A3" s="51" t="s">
        <v>50</v>
      </c>
      <c r="B3" s="34"/>
      <c r="C3" s="34"/>
      <c r="D3" s="52" t="s">
        <v>11</v>
      </c>
      <c r="E3" s="52" t="s">
        <v>12</v>
      </c>
      <c r="F3" s="52" t="s">
        <v>15</v>
      </c>
      <c r="G3" s="39" t="s">
        <v>28</v>
      </c>
    </row>
    <row r="4" spans="1:7" x14ac:dyDescent="0.2">
      <c r="A4" s="53" t="s">
        <v>13</v>
      </c>
      <c r="B4" s="54"/>
      <c r="C4" s="54"/>
      <c r="D4" s="19"/>
      <c r="E4" s="20"/>
      <c r="F4" s="136">
        <f>D4+E4/12</f>
        <v>0</v>
      </c>
      <c r="G4" s="106"/>
    </row>
    <row r="5" spans="1:7" x14ac:dyDescent="0.2">
      <c r="A5" s="55" t="s">
        <v>6</v>
      </c>
      <c r="B5" s="54"/>
      <c r="C5" s="54"/>
      <c r="D5" s="12"/>
      <c r="E5" s="13"/>
      <c r="F5" s="136">
        <f t="shared" ref="F5:F7" si="0">D5+E5/12</f>
        <v>0</v>
      </c>
      <c r="G5" s="106"/>
    </row>
    <row r="6" spans="1:7" x14ac:dyDescent="0.2">
      <c r="A6" s="55" t="s">
        <v>4</v>
      </c>
      <c r="B6" s="54"/>
      <c r="C6" s="54"/>
      <c r="D6" s="12"/>
      <c r="E6" s="13"/>
      <c r="F6" s="136">
        <f t="shared" si="0"/>
        <v>0</v>
      </c>
      <c r="G6" s="106"/>
    </row>
    <row r="7" spans="1:7" ht="13.5" thickBot="1" x14ac:dyDescent="0.25">
      <c r="A7" s="53" t="s">
        <v>5</v>
      </c>
      <c r="B7" s="56"/>
      <c r="C7" s="56"/>
      <c r="D7" s="21"/>
      <c r="E7" s="22"/>
      <c r="F7" s="136">
        <f t="shared" si="0"/>
        <v>0</v>
      </c>
      <c r="G7" s="106"/>
    </row>
    <row r="8" spans="1:7" ht="13.5" thickTop="1" x14ac:dyDescent="0.2">
      <c r="A8" s="57" t="s">
        <v>113</v>
      </c>
      <c r="B8" s="47"/>
      <c r="C8" s="58"/>
      <c r="D8" s="137">
        <f>SUM(F4:F7)</f>
        <v>0</v>
      </c>
      <c r="E8" s="59"/>
      <c r="F8" s="60"/>
      <c r="G8" s="106"/>
    </row>
    <row r="9" spans="1:7" x14ac:dyDescent="0.2">
      <c r="A9" s="35"/>
      <c r="B9" s="35"/>
      <c r="C9" s="35"/>
      <c r="D9" s="47"/>
      <c r="E9" s="35"/>
      <c r="F9" s="35"/>
      <c r="G9" s="106"/>
    </row>
    <row r="10" spans="1:7" x14ac:dyDescent="0.2">
      <c r="A10" s="51" t="s">
        <v>51</v>
      </c>
      <c r="B10" s="34"/>
      <c r="C10" s="34"/>
      <c r="D10" s="52" t="s">
        <v>9</v>
      </c>
      <c r="E10" s="52" t="s">
        <v>10</v>
      </c>
      <c r="F10" s="52" t="s">
        <v>15</v>
      </c>
      <c r="G10" s="106"/>
    </row>
    <row r="11" spans="1:7" x14ac:dyDescent="0.2">
      <c r="A11" s="55" t="s">
        <v>0</v>
      </c>
      <c r="B11" s="54"/>
      <c r="C11" s="54"/>
      <c r="D11" s="17"/>
      <c r="E11" s="18"/>
      <c r="F11" s="138">
        <f>D11+E11/12</f>
        <v>0</v>
      </c>
      <c r="G11" s="106"/>
    </row>
    <row r="12" spans="1:7" x14ac:dyDescent="0.2">
      <c r="A12" s="53" t="s">
        <v>49</v>
      </c>
      <c r="B12" s="54"/>
      <c r="C12" s="99"/>
      <c r="D12" s="100"/>
      <c r="E12" s="105"/>
      <c r="F12" s="101"/>
      <c r="G12" s="106"/>
    </row>
    <row r="13" spans="1:7" x14ac:dyDescent="0.2">
      <c r="A13" s="98"/>
      <c r="B13" s="56" t="s">
        <v>84</v>
      </c>
      <c r="C13" s="139">
        <f>'Enfant(s)'!J8</f>
        <v>0</v>
      </c>
      <c r="D13" s="102">
        <f>C12-C13</f>
        <v>0</v>
      </c>
      <c r="E13" s="20"/>
      <c r="F13" s="140">
        <f>D13+E13/12</f>
        <v>0</v>
      </c>
      <c r="G13" s="106"/>
    </row>
    <row r="14" spans="1:7" x14ac:dyDescent="0.2">
      <c r="A14" s="53" t="s">
        <v>1</v>
      </c>
      <c r="B14" s="56"/>
      <c r="C14" s="54"/>
      <c r="D14" s="12"/>
      <c r="E14" s="13"/>
      <c r="F14" s="136">
        <f t="shared" ref="F14:F24" si="1">D14+E14/12</f>
        <v>0</v>
      </c>
      <c r="G14" s="106"/>
    </row>
    <row r="15" spans="1:7" x14ac:dyDescent="0.2">
      <c r="A15" s="53" t="s">
        <v>2</v>
      </c>
      <c r="B15" s="56"/>
      <c r="C15" s="56"/>
      <c r="D15" s="12"/>
      <c r="E15" s="13"/>
      <c r="F15" s="136">
        <f>D15+E15/12</f>
        <v>0</v>
      </c>
      <c r="G15" s="106"/>
    </row>
    <row r="16" spans="1:7" x14ac:dyDescent="0.2">
      <c r="A16" s="53" t="s">
        <v>3</v>
      </c>
      <c r="B16" s="56"/>
      <c r="C16" s="56"/>
      <c r="D16" s="12"/>
      <c r="E16" s="13"/>
      <c r="F16" s="136">
        <f t="shared" si="1"/>
        <v>0</v>
      </c>
      <c r="G16" s="106"/>
    </row>
    <row r="17" spans="1:7" x14ac:dyDescent="0.2">
      <c r="A17" s="53" t="s">
        <v>38</v>
      </c>
      <c r="B17" s="56"/>
      <c r="C17" s="56"/>
      <c r="D17" s="12"/>
      <c r="E17" s="13"/>
      <c r="F17" s="136">
        <f t="shared" si="1"/>
        <v>0</v>
      </c>
      <c r="G17" s="106"/>
    </row>
    <row r="18" spans="1:7" x14ac:dyDescent="0.2">
      <c r="A18" s="53" t="s">
        <v>37</v>
      </c>
      <c r="B18" s="56"/>
      <c r="C18" s="56"/>
      <c r="D18" s="12"/>
      <c r="E18" s="18"/>
      <c r="F18" s="136">
        <f t="shared" si="1"/>
        <v>0</v>
      </c>
      <c r="G18" s="106"/>
    </row>
    <row r="19" spans="1:7" x14ac:dyDescent="0.2">
      <c r="A19" s="53" t="s">
        <v>35</v>
      </c>
      <c r="B19" s="165"/>
      <c r="C19" s="56"/>
      <c r="D19" s="12"/>
      <c r="E19" s="18"/>
      <c r="F19" s="136">
        <f t="shared" si="1"/>
        <v>0</v>
      </c>
      <c r="G19" s="106"/>
    </row>
    <row r="20" spans="1:7" x14ac:dyDescent="0.2">
      <c r="A20" s="53" t="s">
        <v>36</v>
      </c>
      <c r="B20" s="56"/>
      <c r="C20" s="56"/>
      <c r="D20" s="12"/>
      <c r="E20" s="18"/>
      <c r="F20" s="136">
        <f>D20+E20/12</f>
        <v>0</v>
      </c>
      <c r="G20" s="106"/>
    </row>
    <row r="21" spans="1:7" x14ac:dyDescent="0.2">
      <c r="A21" s="53" t="s">
        <v>71</v>
      </c>
      <c r="B21" s="56"/>
      <c r="C21" s="56"/>
      <c r="D21" s="12"/>
      <c r="E21" s="18"/>
      <c r="F21" s="136">
        <f t="shared" si="1"/>
        <v>0</v>
      </c>
      <c r="G21" s="106"/>
    </row>
    <row r="22" spans="1:7" x14ac:dyDescent="0.2">
      <c r="A22" s="53" t="s">
        <v>7</v>
      </c>
      <c r="B22" s="56"/>
      <c r="C22" s="56"/>
      <c r="D22" s="12"/>
      <c r="E22" s="18"/>
      <c r="F22" s="136">
        <f t="shared" si="1"/>
        <v>0</v>
      </c>
      <c r="G22" s="106"/>
    </row>
    <row r="23" spans="1:7" x14ac:dyDescent="0.2">
      <c r="A23" s="53" t="s">
        <v>48</v>
      </c>
      <c r="B23" s="56"/>
      <c r="C23" s="56"/>
      <c r="D23" s="12"/>
      <c r="E23" s="18"/>
      <c r="F23" s="138">
        <f t="shared" si="1"/>
        <v>0</v>
      </c>
      <c r="G23" s="106"/>
    </row>
    <row r="24" spans="1:7" ht="13.5" thickBot="1" x14ac:dyDescent="0.25">
      <c r="A24" s="53" t="s">
        <v>48</v>
      </c>
      <c r="B24" s="56"/>
      <c r="C24" s="56"/>
      <c r="D24" s="12"/>
      <c r="E24" s="22"/>
      <c r="F24" s="141">
        <f t="shared" si="1"/>
        <v>0</v>
      </c>
      <c r="G24" s="106"/>
    </row>
    <row r="25" spans="1:7" ht="13.5" thickTop="1" x14ac:dyDescent="0.2">
      <c r="A25" s="57" t="s">
        <v>114</v>
      </c>
      <c r="B25" s="47"/>
      <c r="C25" s="58"/>
      <c r="D25" s="142">
        <f>SUM(F11,F13:F24)</f>
        <v>0</v>
      </c>
      <c r="E25" s="61"/>
      <c r="F25" s="60"/>
      <c r="G25" s="106"/>
    </row>
    <row r="26" spans="1:7" x14ac:dyDescent="0.2">
      <c r="A26" s="33"/>
      <c r="B26" s="35"/>
      <c r="C26" s="35"/>
      <c r="D26" s="62"/>
      <c r="E26" s="35"/>
      <c r="F26" s="35"/>
      <c r="G26" s="106"/>
    </row>
    <row r="27" spans="1:7" x14ac:dyDescent="0.2">
      <c r="A27" s="33" t="s">
        <v>54</v>
      </c>
      <c r="B27" s="35"/>
      <c r="C27" s="63"/>
      <c r="D27" s="143">
        <f>D8-D25</f>
        <v>0</v>
      </c>
      <c r="E27" s="64"/>
      <c r="F27" s="35"/>
      <c r="G27" s="106"/>
    </row>
    <row r="28" spans="1:7" x14ac:dyDescent="0.2">
      <c r="A28" s="35"/>
      <c r="B28" s="35"/>
      <c r="C28" s="35"/>
      <c r="D28" s="35"/>
      <c r="E28" s="35"/>
      <c r="F28" s="35"/>
      <c r="G28" s="106"/>
    </row>
    <row r="29" spans="1:7" x14ac:dyDescent="0.2">
      <c r="A29" s="39" t="s">
        <v>80</v>
      </c>
      <c r="B29" s="35"/>
      <c r="C29" s="35"/>
      <c r="D29" s="35"/>
      <c r="E29" s="35"/>
      <c r="F29" s="35"/>
      <c r="G29" s="106"/>
    </row>
    <row r="30" spans="1:7" x14ac:dyDescent="0.2">
      <c r="A30" s="51" t="s">
        <v>52</v>
      </c>
      <c r="B30" s="34"/>
      <c r="C30" s="34"/>
      <c r="D30" s="52" t="s">
        <v>11</v>
      </c>
      <c r="E30" s="52" t="s">
        <v>12</v>
      </c>
      <c r="F30" s="52" t="s">
        <v>15</v>
      </c>
      <c r="G30" s="106"/>
    </row>
    <row r="31" spans="1:7" x14ac:dyDescent="0.2">
      <c r="A31" s="53" t="s">
        <v>14</v>
      </c>
      <c r="B31" s="54"/>
      <c r="C31" s="54"/>
      <c r="D31" s="23"/>
      <c r="E31" s="24"/>
      <c r="F31" s="136">
        <f>D31+E31/12</f>
        <v>0</v>
      </c>
      <c r="G31" s="106"/>
    </row>
    <row r="32" spans="1:7" x14ac:dyDescent="0.2">
      <c r="A32" s="53" t="s">
        <v>6</v>
      </c>
      <c r="B32" s="56"/>
      <c r="C32" s="56"/>
      <c r="D32" s="1"/>
      <c r="E32" s="7"/>
      <c r="F32" s="136">
        <f>D32+E32/12</f>
        <v>0</v>
      </c>
      <c r="G32" s="106"/>
    </row>
    <row r="33" spans="1:7" x14ac:dyDescent="0.2">
      <c r="A33" s="55" t="s">
        <v>4</v>
      </c>
      <c r="B33" s="56"/>
      <c r="C33" s="56"/>
      <c r="D33" s="25"/>
      <c r="E33" s="26"/>
      <c r="F33" s="136">
        <f>D33+E33/12</f>
        <v>0</v>
      </c>
      <c r="G33" s="106"/>
    </row>
    <row r="34" spans="1:7" ht="13.5" thickBot="1" x14ac:dyDescent="0.25">
      <c r="A34" s="53" t="s">
        <v>5</v>
      </c>
      <c r="B34" s="56"/>
      <c r="C34" s="56"/>
      <c r="D34" s="2"/>
      <c r="E34" s="9"/>
      <c r="F34" s="141">
        <f>D34+E34/12</f>
        <v>0</v>
      </c>
      <c r="G34" s="106"/>
    </row>
    <row r="35" spans="1:7" ht="13.5" thickTop="1" x14ac:dyDescent="0.2">
      <c r="A35" s="65" t="s">
        <v>120</v>
      </c>
      <c r="B35" s="47"/>
      <c r="C35" s="58"/>
      <c r="D35" s="131">
        <f>SUM(F31:F34)</f>
        <v>0</v>
      </c>
      <c r="E35" s="60"/>
      <c r="F35" s="60"/>
      <c r="G35" s="106"/>
    </row>
    <row r="36" spans="1:7" x14ac:dyDescent="0.2">
      <c r="A36" s="35"/>
      <c r="B36" s="35"/>
      <c r="C36" s="35"/>
      <c r="D36" s="47"/>
      <c r="E36" s="35"/>
      <c r="F36" s="35"/>
      <c r="G36" s="106"/>
    </row>
    <row r="37" spans="1:7" x14ac:dyDescent="0.2">
      <c r="A37" s="51" t="s">
        <v>53</v>
      </c>
      <c r="B37" s="34"/>
      <c r="C37" s="34"/>
      <c r="D37" s="52" t="s">
        <v>9</v>
      </c>
      <c r="E37" s="52" t="s">
        <v>10</v>
      </c>
      <c r="F37" s="52" t="s">
        <v>15</v>
      </c>
      <c r="G37" s="106"/>
    </row>
    <row r="38" spans="1:7" x14ac:dyDescent="0.2">
      <c r="A38" s="53" t="s">
        <v>0</v>
      </c>
      <c r="B38" s="56"/>
      <c r="C38" s="56"/>
      <c r="D38" s="3"/>
      <c r="E38" s="27"/>
      <c r="F38" s="138">
        <f>D38+E38/12</f>
        <v>0</v>
      </c>
      <c r="G38" s="106"/>
    </row>
    <row r="39" spans="1:7" x14ac:dyDescent="0.2">
      <c r="A39" s="53" t="s">
        <v>49</v>
      </c>
      <c r="B39" s="56"/>
      <c r="C39" s="103"/>
      <c r="D39" s="100"/>
      <c r="E39" s="105"/>
      <c r="F39" s="101"/>
      <c r="G39" s="106"/>
    </row>
    <row r="40" spans="1:7" x14ac:dyDescent="0.2">
      <c r="A40" s="98"/>
      <c r="B40" s="56" t="s">
        <v>84</v>
      </c>
      <c r="C40" s="139">
        <f>'Enfant(s)'!J27</f>
        <v>0</v>
      </c>
      <c r="D40" s="104">
        <f>C39-C40</f>
        <v>0</v>
      </c>
      <c r="E40" s="24"/>
      <c r="F40" s="140">
        <f>D40+E40/12</f>
        <v>0</v>
      </c>
      <c r="G40" s="106"/>
    </row>
    <row r="41" spans="1:7" x14ac:dyDescent="0.2">
      <c r="A41" s="53" t="s">
        <v>1</v>
      </c>
      <c r="B41" s="56"/>
      <c r="C41" s="56"/>
      <c r="D41" s="1"/>
      <c r="E41" s="7"/>
      <c r="F41" s="136">
        <f>D41+E41/12</f>
        <v>0</v>
      </c>
      <c r="G41" s="106"/>
    </row>
    <row r="42" spans="1:7" x14ac:dyDescent="0.2">
      <c r="A42" s="53" t="s">
        <v>2</v>
      </c>
      <c r="B42" s="56"/>
      <c r="C42" s="56"/>
      <c r="D42" s="1"/>
      <c r="E42" s="7"/>
      <c r="F42" s="136">
        <f>D42+E42/12</f>
        <v>0</v>
      </c>
      <c r="G42" s="106"/>
    </row>
    <row r="43" spans="1:7" x14ac:dyDescent="0.2">
      <c r="A43" s="53" t="s">
        <v>3</v>
      </c>
      <c r="B43" s="56"/>
      <c r="C43" s="56"/>
      <c r="D43" s="1"/>
      <c r="E43" s="7"/>
      <c r="F43" s="136">
        <f>D43+E43/12</f>
        <v>0</v>
      </c>
      <c r="G43" s="106"/>
    </row>
    <row r="44" spans="1:7" x14ac:dyDescent="0.2">
      <c r="A44" s="53" t="s">
        <v>38</v>
      </c>
      <c r="B44" s="56"/>
      <c r="C44" s="56"/>
      <c r="D44" s="1"/>
      <c r="E44" s="7"/>
      <c r="F44" s="136">
        <f t="shared" ref="F44:F51" si="2">D44+E44/12</f>
        <v>0</v>
      </c>
      <c r="G44" s="106"/>
    </row>
    <row r="45" spans="1:7" x14ac:dyDescent="0.2">
      <c r="A45" s="53" t="s">
        <v>37</v>
      </c>
      <c r="B45" s="56"/>
      <c r="C45" s="56"/>
      <c r="D45" s="3"/>
      <c r="E45" s="27"/>
      <c r="F45" s="136">
        <f t="shared" si="2"/>
        <v>0</v>
      </c>
      <c r="G45" s="106"/>
    </row>
    <row r="46" spans="1:7" x14ac:dyDescent="0.2">
      <c r="A46" s="53" t="s">
        <v>35</v>
      </c>
      <c r="B46" s="56"/>
      <c r="C46" s="56"/>
      <c r="D46" s="3"/>
      <c r="E46" s="27"/>
      <c r="F46" s="136">
        <f t="shared" si="2"/>
        <v>0</v>
      </c>
      <c r="G46" s="106"/>
    </row>
    <row r="47" spans="1:7" x14ac:dyDescent="0.2">
      <c r="A47" s="53" t="s">
        <v>36</v>
      </c>
      <c r="B47" s="56"/>
      <c r="C47" s="56"/>
      <c r="D47" s="3"/>
      <c r="E47" s="27"/>
      <c r="F47" s="136">
        <f t="shared" si="2"/>
        <v>0</v>
      </c>
      <c r="G47" s="106"/>
    </row>
    <row r="48" spans="1:7" x14ac:dyDescent="0.2">
      <c r="A48" s="53" t="s">
        <v>71</v>
      </c>
      <c r="B48" s="56"/>
      <c r="C48" s="56"/>
      <c r="D48" s="3"/>
      <c r="E48" s="27"/>
      <c r="F48" s="136">
        <f t="shared" si="2"/>
        <v>0</v>
      </c>
      <c r="G48" s="106"/>
    </row>
    <row r="49" spans="1:7" x14ac:dyDescent="0.2">
      <c r="A49" s="53" t="s">
        <v>7</v>
      </c>
      <c r="B49" s="56"/>
      <c r="C49" s="56"/>
      <c r="D49" s="3"/>
      <c r="E49" s="27"/>
      <c r="F49" s="136">
        <f t="shared" si="2"/>
        <v>0</v>
      </c>
      <c r="G49" s="106"/>
    </row>
    <row r="50" spans="1:7" x14ac:dyDescent="0.2">
      <c r="A50" s="53" t="s">
        <v>8</v>
      </c>
      <c r="B50" s="56"/>
      <c r="C50" s="56"/>
      <c r="D50" s="3"/>
      <c r="E50" s="27"/>
      <c r="F50" s="138">
        <f t="shared" si="2"/>
        <v>0</v>
      </c>
      <c r="G50" s="106"/>
    </row>
    <row r="51" spans="1:7" ht="13.5" thickBot="1" x14ac:dyDescent="0.25">
      <c r="A51" s="53" t="s">
        <v>48</v>
      </c>
      <c r="B51" s="56"/>
      <c r="C51" s="56"/>
      <c r="D51" s="2"/>
      <c r="E51" s="9"/>
      <c r="F51" s="141">
        <f t="shared" si="2"/>
        <v>0</v>
      </c>
      <c r="G51" s="106"/>
    </row>
    <row r="52" spans="1:7" ht="13.5" thickTop="1" x14ac:dyDescent="0.2">
      <c r="A52" s="57" t="s">
        <v>23</v>
      </c>
      <c r="B52" s="47"/>
      <c r="C52" s="58"/>
      <c r="D52" s="131">
        <f>SUM(F38,F40:F51)</f>
        <v>0</v>
      </c>
      <c r="E52" s="61"/>
      <c r="F52" s="60"/>
      <c r="G52" s="40"/>
    </row>
    <row r="53" spans="1:7" x14ac:dyDescent="0.2">
      <c r="A53" s="33"/>
      <c r="B53" s="35"/>
      <c r="C53" s="35"/>
      <c r="D53" s="62"/>
      <c r="E53" s="35"/>
      <c r="F53" s="35"/>
      <c r="G53" s="40"/>
    </row>
    <row r="54" spans="1:7" x14ac:dyDescent="0.2">
      <c r="A54" s="33" t="s">
        <v>55</v>
      </c>
      <c r="B54" s="66"/>
      <c r="C54" s="63"/>
      <c r="D54" s="143">
        <f>D35-D52</f>
        <v>0</v>
      </c>
      <c r="E54" s="64"/>
      <c r="F54" s="35"/>
      <c r="G54" s="40"/>
    </row>
    <row r="55" spans="1:7" x14ac:dyDescent="0.2">
      <c r="A55" s="35"/>
      <c r="B55" s="35"/>
      <c r="C55" s="35"/>
      <c r="D55" s="35"/>
      <c r="E55" s="35"/>
      <c r="F55" s="35"/>
      <c r="G55" s="40"/>
    </row>
  </sheetData>
  <sheetProtection sheet="1" objects="1" scenarios="1"/>
  <protectedRanges>
    <protectedRange sqref="A49:A51" name="Plage2"/>
    <protectedRange sqref="A22:A24" name="Plage1"/>
  </protectedRanges>
  <pageMargins left="0.7" right="0.7" top="0.75" bottom="0.75" header="0.3" footer="0.3"/>
  <pageSetup paperSize="9" scale="7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S67"/>
  <sheetViews>
    <sheetView showGridLines="0" topLeftCell="A4" zoomScale="115" zoomScaleNormal="115" zoomScaleSheetLayoutView="130" workbookViewId="0">
      <selection activeCell="E42" sqref="E42"/>
    </sheetView>
  </sheetViews>
  <sheetFormatPr baseColWidth="10" defaultRowHeight="12.75" x14ac:dyDescent="0.2"/>
  <cols>
    <col min="1" max="1" width="63.7109375" style="110" customWidth="1"/>
    <col min="2" max="2" width="11.85546875" style="110" bestFit="1" customWidth="1"/>
    <col min="3" max="6" width="11.42578125" style="110"/>
    <col min="7" max="8" width="0" style="110" hidden="1" customWidth="1"/>
    <col min="9" max="9" width="11.42578125" style="110"/>
    <col min="10" max="10" width="12.42578125" style="110" customWidth="1"/>
    <col min="11" max="11" width="15.140625" style="110" customWidth="1"/>
    <col min="12" max="16384" width="11.42578125" style="110"/>
  </cols>
  <sheetData>
    <row r="2" spans="1:10" s="35" customFormat="1" x14ac:dyDescent="0.2">
      <c r="A2" s="33" t="s">
        <v>66</v>
      </c>
      <c r="B2" s="50" t="str">
        <f>IF(ISBLANK(Nom_de_l_affaire),"",Nom_de_l_affaire)</f>
        <v/>
      </c>
      <c r="D2" s="37"/>
      <c r="J2" s="40" t="s">
        <v>145</v>
      </c>
    </row>
    <row r="3" spans="1:10" s="35" customFormat="1" x14ac:dyDescent="0.2">
      <c r="A3" s="39" t="s">
        <v>74</v>
      </c>
    </row>
    <row r="4" spans="1:10" s="35" customFormat="1" x14ac:dyDescent="0.2">
      <c r="A4" s="33"/>
      <c r="B4" s="37" t="s">
        <v>127</v>
      </c>
      <c r="C4" s="67" t="s">
        <v>124</v>
      </c>
      <c r="D4" s="68" t="s">
        <v>125</v>
      </c>
      <c r="E4" s="67" t="s">
        <v>126</v>
      </c>
    </row>
    <row r="5" spans="1:10" s="35" customFormat="1" x14ac:dyDescent="0.2">
      <c r="A5" s="120"/>
      <c r="B5" s="69" t="s">
        <v>128</v>
      </c>
      <c r="C5" s="139">
        <f>SUMIF(Disponible_M,"&gt;0")+SUMIF(Disponible_Mme,"&gt;0")</f>
        <v>0</v>
      </c>
      <c r="D5" s="144">
        <f>SUM(Revenus_M,Revenus_Mme)</f>
        <v>0</v>
      </c>
      <c r="G5" s="116"/>
      <c r="H5" s="116"/>
      <c r="I5" s="116"/>
      <c r="J5" s="116"/>
    </row>
    <row r="6" spans="1:10" s="35" customFormat="1" x14ac:dyDescent="0.2">
      <c r="A6" s="121"/>
      <c r="B6" s="41" t="s">
        <v>16</v>
      </c>
      <c r="C6" s="122">
        <f>IF(C5&gt;0,SUMIF(Disponible_M,"&gt;0")/C5,0)</f>
        <v>0</v>
      </c>
      <c r="D6" s="123">
        <f>IF(D5&gt;0,SUMIF(Revenus_M,"&gt;0")/D5,0)</f>
        <v>0</v>
      </c>
      <c r="E6" s="153">
        <v>0.5</v>
      </c>
      <c r="G6" s="116"/>
      <c r="H6" s="116"/>
      <c r="I6" s="116"/>
      <c r="J6" s="116"/>
    </row>
    <row r="7" spans="1:10" s="35" customFormat="1" x14ac:dyDescent="0.2">
      <c r="A7" s="121"/>
      <c r="B7" s="42" t="s">
        <v>17</v>
      </c>
      <c r="C7" s="124">
        <f>IF(C5&gt;0,SUMIF(Disponible_Mme,"&gt;0")/C5,0)</f>
        <v>0</v>
      </c>
      <c r="D7" s="125">
        <f>IF(D5&gt;0,SUMIF(Revenus_Mme,"&gt;0")/D5,0)</f>
        <v>0</v>
      </c>
      <c r="E7" s="125">
        <f>1-E6</f>
        <v>0.5</v>
      </c>
      <c r="G7" s="116"/>
      <c r="H7" s="116"/>
      <c r="I7" s="116"/>
      <c r="J7" s="116"/>
    </row>
    <row r="8" spans="1:10" s="35" customFormat="1" x14ac:dyDescent="0.2">
      <c r="A8" s="74"/>
      <c r="B8" s="75"/>
      <c r="G8" s="116"/>
      <c r="H8" s="116"/>
      <c r="I8" s="116"/>
      <c r="J8" s="116"/>
    </row>
    <row r="9" spans="1:10" s="35" customFormat="1" x14ac:dyDescent="0.2">
      <c r="A9" s="37" t="s">
        <v>33</v>
      </c>
      <c r="B9" s="152" t="s">
        <v>124</v>
      </c>
      <c r="C9" s="180"/>
      <c r="D9" s="37"/>
    </row>
    <row r="10" spans="1:10" s="35" customFormat="1" x14ac:dyDescent="0.2">
      <c r="A10" s="74"/>
      <c r="B10" s="36"/>
      <c r="J10" s="45"/>
    </row>
    <row r="11" spans="1:10" s="35" customFormat="1" x14ac:dyDescent="0.2">
      <c r="A11" s="74"/>
      <c r="B11" s="76" t="str">
        <f>IF(ISBLANK('Enfant(s)'!B3),"",'Enfant(s)'!B3)</f>
        <v/>
      </c>
      <c r="C11" s="76" t="str">
        <f>IF(ISBLANK('Enfant(s)'!C3),"",'Enfant(s)'!C3)</f>
        <v/>
      </c>
      <c r="D11" s="76" t="str">
        <f>IF(ISBLANK('Enfant(s)'!D3),"",'Enfant(s)'!D3)</f>
        <v/>
      </c>
      <c r="E11" s="76" t="str">
        <f>IF(ISBLANK('Enfant(s)'!E3),"",'Enfant(s)'!E3)</f>
        <v/>
      </c>
      <c r="F11" s="76" t="str">
        <f>IF(ISBLANK('Enfant(s)'!F3),"",'Enfant(s)'!F3)</f>
        <v/>
      </c>
      <c r="G11" s="76" t="str">
        <f>IF(ISBLANK('Enfant(s)'!G3),"",'Enfant(s)'!G3)</f>
        <v/>
      </c>
      <c r="H11" s="76" t="str">
        <f>IF(ISBLANK('Enfant(s)'!H3),"",'Enfant(s)'!H3)</f>
        <v/>
      </c>
      <c r="I11" s="76" t="str">
        <f>IF(ISBLANK('Enfant(s)'!I3),"",'Enfant(s)'!I3)</f>
        <v/>
      </c>
    </row>
    <row r="12" spans="1:10" s="35" customFormat="1" x14ac:dyDescent="0.2">
      <c r="A12" s="74"/>
      <c r="B12" s="76" t="str">
        <f>IF(ISBLANK('Enfant(s)'!B4),"",'Enfant(s)'!B4)</f>
        <v/>
      </c>
      <c r="C12" s="76" t="str">
        <f>IF(ISBLANK('Enfant(s)'!C4),"",'Enfant(s)'!C4)</f>
        <v/>
      </c>
      <c r="D12" s="76" t="str">
        <f>IF(ISBLANK('Enfant(s)'!D4),"",'Enfant(s)'!D4)</f>
        <v/>
      </c>
      <c r="E12" s="76" t="str">
        <f>IF(ISBLANK('Enfant(s)'!E4),"",'Enfant(s)'!E4)</f>
        <v/>
      </c>
      <c r="F12" s="76" t="str">
        <f>IF(ISBLANK('Enfant(s)'!F4),"",'Enfant(s)'!F4)</f>
        <v/>
      </c>
      <c r="G12" s="76" t="str">
        <f>IF(ISBLANK('Enfant(s)'!G4),"",'Enfant(s)'!G4)</f>
        <v/>
      </c>
      <c r="H12" s="76" t="str">
        <f>IF(ISBLANK('Enfant(s)'!H4),"",'Enfant(s)'!H4)</f>
        <v/>
      </c>
      <c r="I12" s="76" t="str">
        <f>IF(ISBLANK('Enfant(s)'!I4),"",'Enfant(s)'!I4)</f>
        <v/>
      </c>
      <c r="J12" s="77" t="s">
        <v>18</v>
      </c>
    </row>
    <row r="13" spans="1:10" s="35" customFormat="1" x14ac:dyDescent="0.2">
      <c r="A13" s="71" t="s">
        <v>133</v>
      </c>
      <c r="B13" s="145">
        <f>IF(B12="Monsieur",'Enfant(s)'!B19+'Enfant(s)'!B22-SUM('Enfant(s)'!B46,'Enfant(s)'!B49,'Enfant(s)'!B52),IF(B12="Madame",'Enfant(s)'!B38+'Enfant(s)'!B41-SUM('Enfant(s)'!B47,'Enfant(s)'!B50,'Enfant(s)'!B53),'Enfant(s)'!B59))</f>
        <v>0</v>
      </c>
      <c r="C13" s="145">
        <f>IF(C12="Monsieur",'Enfant(s)'!C19+'Enfant(s)'!C22-SUM('Enfant(s)'!C46,'Enfant(s)'!C49,'Enfant(s)'!C52),IF(C12="Madame",'Enfant(s)'!C38+'Enfant(s)'!C41-SUM('Enfant(s)'!C47,'Enfant(s)'!C50,'Enfant(s)'!C53),'Enfant(s)'!C59))</f>
        <v>0</v>
      </c>
      <c r="D13" s="145">
        <f>IF(D12="Monsieur",'Enfant(s)'!D19+'Enfant(s)'!D22-SUM('Enfant(s)'!D46,'Enfant(s)'!D49,'Enfant(s)'!D52),IF(D12="Madame",'Enfant(s)'!D38+'Enfant(s)'!D41-SUM('Enfant(s)'!D47,'Enfant(s)'!D50,'Enfant(s)'!D53),'Enfant(s)'!D59))</f>
        <v>0</v>
      </c>
      <c r="E13" s="145">
        <f>IF(E12="Monsieur",'Enfant(s)'!E19+'Enfant(s)'!E22-SUM('Enfant(s)'!E46,'Enfant(s)'!E49,'Enfant(s)'!E52),IF(E12="Madame",'Enfant(s)'!E38+'Enfant(s)'!E41-SUM('Enfant(s)'!E47,'Enfant(s)'!E50,'Enfant(s)'!E53),'Enfant(s)'!E59))</f>
        <v>0</v>
      </c>
      <c r="F13" s="145">
        <f>IF(F12="Monsieur",'Enfant(s)'!F19+'Enfant(s)'!F22-SUM('Enfant(s)'!F46,'Enfant(s)'!F49,'Enfant(s)'!F52),IF(F12="Madame",'Enfant(s)'!F38+'Enfant(s)'!F41-SUM('Enfant(s)'!F47,'Enfant(s)'!F50,'Enfant(s)'!F53),'Enfant(s)'!F59))</f>
        <v>0</v>
      </c>
      <c r="G13" s="145">
        <f>IF(G12="Monsieur",'Enfant(s)'!G19+'Enfant(s)'!G22-SUM('Enfant(s)'!G46,'Enfant(s)'!G49,'Enfant(s)'!G52),IF(G12="Madame",'Enfant(s)'!G38+'Enfant(s)'!G41-SUM('Enfant(s)'!G47,'Enfant(s)'!G50,'Enfant(s)'!G53),'Enfant(s)'!G59))</f>
        <v>0</v>
      </c>
      <c r="H13" s="145">
        <f>IF(H12="Monsieur",'Enfant(s)'!H19+'Enfant(s)'!H22-SUM('Enfant(s)'!H46,'Enfant(s)'!H49,'Enfant(s)'!H52),IF(H12="Madame",'Enfant(s)'!H38+'Enfant(s)'!H41-SUM('Enfant(s)'!H47,'Enfant(s)'!H50,'Enfant(s)'!H53),'Enfant(s)'!H59))</f>
        <v>0</v>
      </c>
      <c r="I13" s="145">
        <f>IF(I12="Monsieur",'Enfant(s)'!I19+'Enfant(s)'!I22-SUM('Enfant(s)'!I46,'Enfant(s)'!I49,'Enfant(s)'!I52),IF(I12="Madame",'Enfant(s)'!I38+'Enfant(s)'!I41-SUM('Enfant(s)'!I47,'Enfant(s)'!I50,'Enfant(s)'!I53),'Enfant(s)'!I59))</f>
        <v>0</v>
      </c>
      <c r="J13" s="146">
        <f>SUM(B13:I13)</f>
        <v>0</v>
      </c>
    </row>
    <row r="14" spans="1:10" s="35" customFormat="1" x14ac:dyDescent="0.2"/>
    <row r="15" spans="1:10" s="35" customFormat="1" x14ac:dyDescent="0.2">
      <c r="A15" s="71" t="s">
        <v>162</v>
      </c>
      <c r="B15" s="15">
        <f>IF('Enfant(s)'!B4="Monsieur",B13,IF('Enfant(s)'!B4="Madame",0,IF($B$9="Disponibles",B13*$C$6,IF($B$9="Revenus",B13*$D$6,B13*$E$6))))</f>
        <v>0</v>
      </c>
      <c r="C15" s="15">
        <f>IF('Enfant(s)'!C4="Monsieur",C13,IF('Enfant(s)'!C4="Madame",0,IF($B$9="Disponibles",C13*$C$6,IF($B$9="Revenus",C13*$D$6,C13*$E$6))))</f>
        <v>0</v>
      </c>
      <c r="D15" s="15">
        <f>IF('Enfant(s)'!D4="Monsieur",D13,IF('Enfant(s)'!D4="Madame",0,IF($B$9="Disponibles",D13*$C$6,IF($B$9="Revenus",D13*$D$6,D13*$E$6))))</f>
        <v>0</v>
      </c>
      <c r="E15" s="15">
        <f>IF('Enfant(s)'!E4="Monsieur",E13,IF('Enfant(s)'!E4="Madame",0,IF($B$9="Disponibles",E13*$C$6,IF($B$9="Revenus",E13*$D$6,E13*$E$6))))</f>
        <v>0</v>
      </c>
      <c r="F15" s="15">
        <f>IF('Enfant(s)'!F4="Monsieur",F13,IF('Enfant(s)'!F4="Madame",0,IF($B$9="Disponibles",F13*$C$6,IF($B$9="Revenus",F13*$D$6,F13*$E$6))))</f>
        <v>0</v>
      </c>
      <c r="G15" s="15">
        <f>IF('Enfant(s)'!G4="Monsieur",G13,IF('Enfant(s)'!G4="Madame",0,IF($B$9="Disponibles",G13*$C$6,IF($B$9="Revenus",G13*$D$6,G13*$E$6))))</f>
        <v>0</v>
      </c>
      <c r="H15" s="15">
        <f>IF('Enfant(s)'!H4="Monsieur",H13,IF('Enfant(s)'!H4="Madame",0,IF($B$9="Disponibles",H13*$C$6,IF($B$9="Revenus",H13*$D$6,H13*$E$6))))</f>
        <v>0</v>
      </c>
      <c r="I15" s="16">
        <f>IF('Enfant(s)'!I4="Monsieur",I13,IF('Enfant(s)'!I4="Madame",0,IF($B$9="Disponibles",I13*$C$6,IF($B$9="Revenus",I13*$D$6,I13*$E$6))))</f>
        <v>0</v>
      </c>
      <c r="J15" s="147">
        <f>SUM(B15:I15)</f>
        <v>0</v>
      </c>
    </row>
    <row r="16" spans="1:10" s="35" customFormat="1" x14ac:dyDescent="0.2">
      <c r="A16" s="71" t="s">
        <v>139</v>
      </c>
      <c r="B16" s="188">
        <f>Disponible_M</f>
        <v>0</v>
      </c>
    </row>
    <row r="17" spans="1:11" s="35" customFormat="1" x14ac:dyDescent="0.2">
      <c r="A17" s="71" t="s">
        <v>88</v>
      </c>
      <c r="B17" s="29">
        <f t="shared" ref="B17:I17" si="0">IF(OR(Disponible_M&lt;0,B12="Madame"),0,IF($J$13&gt;$B$16,$B$16/$J$13,1))</f>
        <v>1</v>
      </c>
      <c r="C17" s="29">
        <f t="shared" si="0"/>
        <v>1</v>
      </c>
      <c r="D17" s="29">
        <f t="shared" si="0"/>
        <v>1</v>
      </c>
      <c r="E17" s="29">
        <f t="shared" si="0"/>
        <v>1</v>
      </c>
      <c r="F17" s="29">
        <f t="shared" si="0"/>
        <v>1</v>
      </c>
      <c r="G17" s="29">
        <f t="shared" si="0"/>
        <v>1</v>
      </c>
      <c r="H17" s="29">
        <f t="shared" si="0"/>
        <v>1</v>
      </c>
      <c r="I17" s="29">
        <f t="shared" si="0"/>
        <v>1</v>
      </c>
      <c r="J17" s="78"/>
    </row>
    <row r="18" spans="1:11" s="35" customFormat="1" x14ac:dyDescent="0.2">
      <c r="A18" s="71" t="s">
        <v>158</v>
      </c>
      <c r="B18" s="15">
        <f>B15*B17</f>
        <v>0</v>
      </c>
      <c r="C18" s="15">
        <f t="shared" ref="C18:I18" si="1">C15*C17</f>
        <v>0</v>
      </c>
      <c r="D18" s="15">
        <f t="shared" si="1"/>
        <v>0</v>
      </c>
      <c r="E18" s="15">
        <f t="shared" si="1"/>
        <v>0</v>
      </c>
      <c r="F18" s="15">
        <f t="shared" si="1"/>
        <v>0</v>
      </c>
      <c r="G18" s="15">
        <f t="shared" si="1"/>
        <v>0</v>
      </c>
      <c r="H18" s="15">
        <f t="shared" si="1"/>
        <v>0</v>
      </c>
      <c r="I18" s="16">
        <f t="shared" si="1"/>
        <v>0</v>
      </c>
      <c r="J18" s="147">
        <f>SUM(B18:I18)</f>
        <v>0</v>
      </c>
    </row>
    <row r="19" spans="1:11" s="35" customFormat="1" x14ac:dyDescent="0.2"/>
    <row r="20" spans="1:11" s="35" customFormat="1" x14ac:dyDescent="0.2">
      <c r="A20" s="71" t="s">
        <v>72</v>
      </c>
      <c r="B20" s="15">
        <f>'Enfant(s)'!B57</f>
        <v>0</v>
      </c>
      <c r="C20" s="15">
        <f>'Enfant(s)'!C57</f>
        <v>0</v>
      </c>
      <c r="D20" s="15">
        <f>'Enfant(s)'!D57</f>
        <v>0</v>
      </c>
      <c r="E20" s="15">
        <f>'Enfant(s)'!E57</f>
        <v>0</v>
      </c>
      <c r="F20" s="15">
        <f>'Enfant(s)'!F57</f>
        <v>0</v>
      </c>
      <c r="G20" s="15">
        <f>'Enfant(s)'!G57</f>
        <v>0</v>
      </c>
      <c r="H20" s="15">
        <f>'Enfant(s)'!H57</f>
        <v>0</v>
      </c>
      <c r="I20" s="16">
        <f>'Enfant(s)'!I57</f>
        <v>0</v>
      </c>
      <c r="J20" s="147">
        <f>SUM(B20:I20)</f>
        <v>0</v>
      </c>
    </row>
    <row r="21" spans="1:11" s="35" customFormat="1" x14ac:dyDescent="0.2"/>
    <row r="22" spans="1:11" s="35" customFormat="1" x14ac:dyDescent="0.2">
      <c r="A22" s="71" t="s">
        <v>85</v>
      </c>
      <c r="B22" s="15">
        <f>IF(B18-B20&lt;0,0,B18-B20)</f>
        <v>0</v>
      </c>
      <c r="C22" s="15">
        <f t="shared" ref="C22:I22" si="2">IF(C18-C20&lt;0,0,C18-C20)</f>
        <v>0</v>
      </c>
      <c r="D22" s="15">
        <f t="shared" si="2"/>
        <v>0</v>
      </c>
      <c r="E22" s="15">
        <f t="shared" si="2"/>
        <v>0</v>
      </c>
      <c r="F22" s="15">
        <f t="shared" si="2"/>
        <v>0</v>
      </c>
      <c r="G22" s="15">
        <f t="shared" si="2"/>
        <v>0</v>
      </c>
      <c r="H22" s="15">
        <f t="shared" si="2"/>
        <v>0</v>
      </c>
      <c r="I22" s="16">
        <f t="shared" si="2"/>
        <v>0</v>
      </c>
      <c r="J22" s="148">
        <f>SUM(B22:I22)</f>
        <v>0</v>
      </c>
    </row>
    <row r="23" spans="1:11" s="35" customFormat="1" x14ac:dyDescent="0.2">
      <c r="A23" s="80" t="s">
        <v>116</v>
      </c>
      <c r="B23" s="154"/>
      <c r="C23" s="154"/>
      <c r="D23" s="154"/>
      <c r="E23" s="154"/>
      <c r="F23" s="154"/>
      <c r="G23" s="154"/>
      <c r="H23" s="154"/>
      <c r="I23" s="155"/>
      <c r="J23" s="149">
        <f>SUM(B23:I23)</f>
        <v>0</v>
      </c>
      <c r="K23" s="40" t="s">
        <v>138</v>
      </c>
    </row>
    <row r="24" spans="1:11" s="35" customFormat="1" x14ac:dyDescent="0.2">
      <c r="B24" s="162">
        <f>IF(B$12="Commun",B23,0)</f>
        <v>0</v>
      </c>
      <c r="C24" s="162">
        <f t="shared" ref="C24:I24" si="3">IF(C$12="Commun",C23,0)</f>
        <v>0</v>
      </c>
      <c r="D24" s="162">
        <f t="shared" si="3"/>
        <v>0</v>
      </c>
      <c r="E24" s="162">
        <f t="shared" si="3"/>
        <v>0</v>
      </c>
      <c r="F24" s="162">
        <f t="shared" si="3"/>
        <v>0</v>
      </c>
      <c r="G24" s="162">
        <f t="shared" si="3"/>
        <v>0</v>
      </c>
      <c r="H24" s="162">
        <f t="shared" si="3"/>
        <v>0</v>
      </c>
      <c r="I24" s="163">
        <f t="shared" si="3"/>
        <v>0</v>
      </c>
      <c r="J24" s="149">
        <f>SUM(B24:I24)</f>
        <v>0</v>
      </c>
      <c r="K24" s="40" t="s">
        <v>137</v>
      </c>
    </row>
    <row r="25" spans="1:11" s="35" customFormat="1" x14ac:dyDescent="0.2">
      <c r="B25" s="162"/>
      <c r="C25" s="162"/>
      <c r="D25" s="162"/>
      <c r="E25" s="162"/>
      <c r="F25" s="162"/>
      <c r="G25" s="162"/>
      <c r="H25" s="162"/>
      <c r="I25" s="170"/>
      <c r="J25" s="189"/>
      <c r="K25" s="40"/>
    </row>
    <row r="26" spans="1:11" s="35" customFormat="1" x14ac:dyDescent="0.2">
      <c r="B26" s="76" t="str">
        <f>IF(ISBLANK('Enfant(s)'!B18),"",'Enfant(s)'!B18)</f>
        <v/>
      </c>
      <c r="C26" s="76" t="str">
        <f>IF(ISBLANK('Enfant(s)'!C18),"",'Enfant(s)'!C18)</f>
        <v/>
      </c>
      <c r="D26" s="76" t="str">
        <f>IF(ISBLANK('Enfant(s)'!D18),"",'Enfant(s)'!D18)</f>
        <v/>
      </c>
      <c r="E26" s="76" t="str">
        <f>IF(ISBLANK('Enfant(s)'!E18),"",'Enfant(s)'!E18)</f>
        <v/>
      </c>
      <c r="F26" s="76" t="str">
        <f>IF(ISBLANK('Enfant(s)'!F18),"",'Enfant(s)'!F18)</f>
        <v/>
      </c>
      <c r="G26" s="76" t="str">
        <f>IF(ISBLANK('Enfant(s)'!G18),"",'Enfant(s)'!G18)</f>
        <v/>
      </c>
      <c r="H26" s="76" t="str">
        <f>IF(ISBLANK('Enfant(s)'!H18),"",'Enfant(s)'!H18)</f>
        <v/>
      </c>
      <c r="I26" s="76" t="str">
        <f>IF(ISBLANK('Enfant(s)'!I18),"",'Enfant(s)'!I18)</f>
        <v/>
      </c>
    </row>
    <row r="27" spans="1:11" s="35" customFormat="1" x14ac:dyDescent="0.2">
      <c r="A27" s="71" t="s">
        <v>163</v>
      </c>
      <c r="B27" s="4">
        <f>IF('Enfant(s)'!B4="Madame",B13,IF(B12="Monsieur",0,IF($B$9="Disponibles",B13*$C$7,IF($B$9="Revenus",B13*$D$7,B13*$E$7))))</f>
        <v>0</v>
      </c>
      <c r="C27" s="4">
        <f>IF('Enfant(s)'!C4="Madame",C13,IF(C12="Monsieur",0,IF($B$9="Disponibles",C13*$C$7,IF($B$9="Revenus",C13*$D$7,C13*$E$7))))</f>
        <v>0</v>
      </c>
      <c r="D27" s="4">
        <f>IF('Enfant(s)'!D4="Madame",D13,IF(D12="Monsieur",0,IF($B$9="Disponibles",D13*$C$7,IF($B$9="Revenus",D13*$D$7,D13*$E$7))))</f>
        <v>0</v>
      </c>
      <c r="E27" s="4">
        <f>IF('Enfant(s)'!E4="Madame",E13,IF(E12="Monsieur",0,IF($B$9="Disponibles",E13*$C$7,IF($B$9="Revenus",E13*$D$7,E13*$E$7))))</f>
        <v>0</v>
      </c>
      <c r="F27" s="4">
        <f>IF('Enfant(s)'!F4="Madame",F13,IF(F12="Monsieur",0,IF($B$9="Disponibles",F13*$C$7,IF($B$9="Revenus",F13*$D$7,F13*$E$7))))</f>
        <v>0</v>
      </c>
      <c r="G27" s="4">
        <f>IF('Enfant(s)'!G4="Madame",G13,IF(G12="Monsieur",0,IF($B$9="Disponibles",G13*$C$7,IF($B$9="Revenus",G13*$D$7,G13*$E$7))))</f>
        <v>0</v>
      </c>
      <c r="H27" s="4">
        <f>IF('Enfant(s)'!H4="Madame",H13,IF(H12="Monsieur",0,IF($B$9="Disponibles",H13*$C$7,IF($B$9="Revenus",H13*$D$7,H13*$E$7))))</f>
        <v>0</v>
      </c>
      <c r="I27" s="28">
        <f>IF('Enfant(s)'!I4="Madame",I13,IF(I12="Monsieur",0,IF($B$9="Disponibles",I13*$C$7,IF($B$9="Revenus",I13*$D$7,I13*$E$7))))</f>
        <v>0</v>
      </c>
      <c r="J27" s="147">
        <f>SUM(B27:I27)</f>
        <v>0</v>
      </c>
    </row>
    <row r="28" spans="1:11" s="35" customFormat="1" x14ac:dyDescent="0.2">
      <c r="A28" s="71" t="s">
        <v>140</v>
      </c>
      <c r="B28" s="188">
        <f>Disponible_Mme</f>
        <v>0</v>
      </c>
      <c r="G28" s="78"/>
      <c r="H28" s="78"/>
      <c r="I28" s="78"/>
      <c r="J28" s="78"/>
    </row>
    <row r="29" spans="1:11" s="35" customFormat="1" x14ac:dyDescent="0.2">
      <c r="A29" s="71" t="s">
        <v>160</v>
      </c>
      <c r="B29" s="32">
        <f>IF(OR(Disponible_Mme&lt;0,B11="",B12="Monsieur"),0,IF($J$27&gt;$B$28,$B$28/$J$27,1))</f>
        <v>0</v>
      </c>
      <c r="C29" s="32">
        <f t="shared" ref="C29:I29" si="4">IF(OR(Disponible_Mme&lt;0,C11="",C12="Monsieur"),0,IF($J$27&gt;$B$28,$B$28/$J$27,1))</f>
        <v>0</v>
      </c>
      <c r="D29" s="32">
        <f t="shared" si="4"/>
        <v>0</v>
      </c>
      <c r="E29" s="32">
        <f t="shared" si="4"/>
        <v>0</v>
      </c>
      <c r="F29" s="32">
        <f t="shared" si="4"/>
        <v>0</v>
      </c>
      <c r="G29" s="32">
        <f t="shared" si="4"/>
        <v>0</v>
      </c>
      <c r="H29" s="32">
        <f t="shared" si="4"/>
        <v>0</v>
      </c>
      <c r="I29" s="32">
        <f t="shared" si="4"/>
        <v>0</v>
      </c>
      <c r="J29" s="78"/>
    </row>
    <row r="30" spans="1:11" s="35" customFormat="1" x14ac:dyDescent="0.2">
      <c r="A30" s="71" t="s">
        <v>159</v>
      </c>
      <c r="B30" s="4">
        <f>B27*B29</f>
        <v>0</v>
      </c>
      <c r="C30" s="4">
        <f t="shared" ref="C30" si="5">C27*C29</f>
        <v>0</v>
      </c>
      <c r="D30" s="4">
        <f t="shared" ref="D30" si="6">D27*D29</f>
        <v>0</v>
      </c>
      <c r="E30" s="4">
        <f t="shared" ref="E30" si="7">E27*E29</f>
        <v>0</v>
      </c>
      <c r="F30" s="4">
        <f t="shared" ref="F30" si="8">F27*F29</f>
        <v>0</v>
      </c>
      <c r="G30" s="4">
        <f t="shared" ref="G30" si="9">G27*G29</f>
        <v>0</v>
      </c>
      <c r="H30" s="4">
        <f t="shared" ref="H30" si="10">H27*H29</f>
        <v>0</v>
      </c>
      <c r="I30" s="28">
        <f t="shared" ref="I30" si="11">I27*I29</f>
        <v>0</v>
      </c>
      <c r="J30" s="147">
        <f>SUM(B30:I30)</f>
        <v>0</v>
      </c>
    </row>
    <row r="31" spans="1:11" s="35" customFormat="1" x14ac:dyDescent="0.2"/>
    <row r="32" spans="1:11" s="35" customFormat="1" x14ac:dyDescent="0.2">
      <c r="A32" s="71" t="s">
        <v>73</v>
      </c>
      <c r="B32" s="4">
        <f>'Enfant(s)'!B58</f>
        <v>0</v>
      </c>
      <c r="C32" s="4">
        <f>'Enfant(s)'!C58</f>
        <v>0</v>
      </c>
      <c r="D32" s="4">
        <f>'Enfant(s)'!D58</f>
        <v>0</v>
      </c>
      <c r="E32" s="4">
        <f>'Enfant(s)'!E58</f>
        <v>0</v>
      </c>
      <c r="F32" s="4">
        <f>'Enfant(s)'!F58</f>
        <v>0</v>
      </c>
      <c r="G32" s="4">
        <f>'Enfant(s)'!G58</f>
        <v>0</v>
      </c>
      <c r="H32" s="4">
        <f>'Enfant(s)'!H58</f>
        <v>0</v>
      </c>
      <c r="I32" s="28">
        <f>'Enfant(s)'!I58</f>
        <v>0</v>
      </c>
      <c r="J32" s="147">
        <f>SUM(B32:H32)</f>
        <v>0</v>
      </c>
    </row>
    <row r="33" spans="1:11" s="35" customFormat="1" x14ac:dyDescent="0.2">
      <c r="A33" s="74"/>
      <c r="B33" s="78"/>
      <c r="C33" s="78"/>
      <c r="D33" s="78"/>
      <c r="E33" s="78"/>
      <c r="F33" s="78"/>
      <c r="G33" s="78"/>
      <c r="H33" s="78"/>
      <c r="I33" s="78"/>
      <c r="J33" s="81"/>
    </row>
    <row r="34" spans="1:11" s="35" customFormat="1" x14ac:dyDescent="0.2">
      <c r="A34" s="71" t="s">
        <v>86</v>
      </c>
      <c r="B34" s="4">
        <f>IF(B30-B32&lt;0,0,B30-B32)</f>
        <v>0</v>
      </c>
      <c r="C34" s="4">
        <f t="shared" ref="C34:I34" si="12">IF(C30-C32&lt;0,0,C30-C32)</f>
        <v>0</v>
      </c>
      <c r="D34" s="4">
        <f t="shared" si="12"/>
        <v>0</v>
      </c>
      <c r="E34" s="4">
        <f t="shared" si="12"/>
        <v>0</v>
      </c>
      <c r="F34" s="4">
        <f t="shared" si="12"/>
        <v>0</v>
      </c>
      <c r="G34" s="4">
        <f t="shared" si="12"/>
        <v>0</v>
      </c>
      <c r="H34" s="4">
        <f t="shared" si="12"/>
        <v>0</v>
      </c>
      <c r="I34" s="28">
        <f t="shared" si="12"/>
        <v>0</v>
      </c>
      <c r="J34" s="147">
        <f>SUM(B34:I34)</f>
        <v>0</v>
      </c>
    </row>
    <row r="35" spans="1:11" x14ac:dyDescent="0.2">
      <c r="A35" s="80" t="s">
        <v>117</v>
      </c>
      <c r="B35" s="154"/>
      <c r="C35" s="154"/>
      <c r="D35" s="154"/>
      <c r="E35" s="154"/>
      <c r="F35" s="154"/>
      <c r="G35" s="154"/>
      <c r="H35" s="154"/>
      <c r="I35" s="155"/>
      <c r="J35" s="149">
        <f>SUM(B35:I35)</f>
        <v>0</v>
      </c>
      <c r="K35" s="40" t="s">
        <v>138</v>
      </c>
    </row>
    <row r="36" spans="1:11" x14ac:dyDescent="0.2">
      <c r="B36" s="162">
        <f>IF(B$12="Commun",B35,0)</f>
        <v>0</v>
      </c>
      <c r="C36" s="162">
        <f t="shared" ref="C36" si="13">IF(C$12="Commun",C35,0)</f>
        <v>0</v>
      </c>
      <c r="D36" s="162">
        <f t="shared" ref="D36" si="14">IF(D$12="Commun",D35,0)</f>
        <v>0</v>
      </c>
      <c r="E36" s="162">
        <f t="shared" ref="E36" si="15">IF(E$12="Commun",E35,0)</f>
        <v>0</v>
      </c>
      <c r="F36" s="162">
        <f t="shared" ref="F36" si="16">IF(F$12="Commun",F35,0)</f>
        <v>0</v>
      </c>
      <c r="G36" s="162">
        <f t="shared" ref="G36" si="17">IF(G$12="Commun",G35,0)</f>
        <v>0</v>
      </c>
      <c r="H36" s="162">
        <f t="shared" ref="H36" si="18">IF(H$12="Commun",H35,0)</f>
        <v>0</v>
      </c>
      <c r="I36" s="163">
        <f t="shared" ref="I36" si="19">IF(I$12="Commun",I35,0)</f>
        <v>0</v>
      </c>
      <c r="J36" s="149">
        <f>SUM(B36:I36)</f>
        <v>0</v>
      </c>
      <c r="K36" s="40" t="s">
        <v>137</v>
      </c>
    </row>
    <row r="38" spans="1:11" x14ac:dyDescent="0.2">
      <c r="A38" s="39" t="s">
        <v>89</v>
      </c>
    </row>
    <row r="39" spans="1:11" x14ac:dyDescent="0.2">
      <c r="A39" s="39"/>
      <c r="B39" s="164" t="s">
        <v>161</v>
      </c>
      <c r="D39" s="160" t="s">
        <v>134</v>
      </c>
    </row>
    <row r="40" spans="1:11" x14ac:dyDescent="0.2">
      <c r="A40" s="111" t="s">
        <v>106</v>
      </c>
      <c r="B40" s="15">
        <f>Disponible_M</f>
        <v>0</v>
      </c>
      <c r="C40" s="114"/>
      <c r="D40" s="15">
        <f>-J20-J23+J36</f>
        <v>0</v>
      </c>
      <c r="E40" s="115" t="s">
        <v>115</v>
      </c>
      <c r="F40" s="15">
        <f>B40+D40</f>
        <v>0</v>
      </c>
    </row>
    <row r="41" spans="1:11" x14ac:dyDescent="0.2">
      <c r="A41" s="112" t="s">
        <v>107</v>
      </c>
      <c r="B41" s="4">
        <f>Disponible_Mme</f>
        <v>0</v>
      </c>
      <c r="C41" s="114"/>
      <c r="D41" s="4">
        <f>-J32-J35+J24</f>
        <v>0</v>
      </c>
      <c r="E41" s="115" t="s">
        <v>115</v>
      </c>
      <c r="F41" s="4">
        <f>B41+D41</f>
        <v>0</v>
      </c>
    </row>
    <row r="42" spans="1:11" x14ac:dyDescent="0.2">
      <c r="C42" s="115"/>
    </row>
    <row r="43" spans="1:11" s="35" customFormat="1" x14ac:dyDescent="0.2">
      <c r="B43" s="76" t="str">
        <f>B$11</f>
        <v/>
      </c>
      <c r="C43" s="76" t="str">
        <f t="shared" ref="C43:I43" si="20">C$11</f>
        <v/>
      </c>
      <c r="D43" s="76" t="str">
        <f t="shared" si="20"/>
        <v/>
      </c>
      <c r="E43" s="76" t="str">
        <f t="shared" si="20"/>
        <v/>
      </c>
      <c r="F43" s="76" t="str">
        <f t="shared" si="20"/>
        <v/>
      </c>
      <c r="G43" s="76" t="str">
        <f t="shared" si="20"/>
        <v/>
      </c>
      <c r="H43" s="76" t="str">
        <f t="shared" si="20"/>
        <v/>
      </c>
      <c r="I43" s="76" t="str">
        <f t="shared" si="20"/>
        <v/>
      </c>
    </row>
    <row r="44" spans="1:11" s="35" customFormat="1" x14ac:dyDescent="0.2">
      <c r="A44" s="37" t="s">
        <v>105</v>
      </c>
      <c r="B44" s="76" t="str">
        <f>B$12</f>
        <v/>
      </c>
      <c r="C44" s="76" t="str">
        <f t="shared" ref="C44:I44" si="21">C$12</f>
        <v/>
      </c>
      <c r="D44" s="76" t="str">
        <f t="shared" si="21"/>
        <v/>
      </c>
      <c r="E44" s="76" t="str">
        <f t="shared" si="21"/>
        <v/>
      </c>
      <c r="F44" s="76" t="str">
        <f t="shared" si="21"/>
        <v/>
      </c>
      <c r="G44" s="76" t="str">
        <f t="shared" si="21"/>
        <v/>
      </c>
      <c r="H44" s="76" t="str">
        <f t="shared" si="21"/>
        <v/>
      </c>
      <c r="I44" s="76" t="str">
        <f t="shared" si="21"/>
        <v/>
      </c>
      <c r="J44" s="64"/>
    </row>
    <row r="45" spans="1:11" s="35" customFormat="1" x14ac:dyDescent="0.2">
      <c r="A45" s="69" t="s">
        <v>154</v>
      </c>
      <c r="B45" s="156"/>
      <c r="C45" s="156"/>
      <c r="D45" s="156"/>
      <c r="E45" s="156"/>
      <c r="F45" s="156"/>
      <c r="G45" s="156"/>
      <c r="H45" s="156"/>
      <c r="I45" s="156"/>
    </row>
    <row r="46" spans="1:11" s="35" customFormat="1" x14ac:dyDescent="0.2">
      <c r="A46" s="88"/>
      <c r="B46" s="113"/>
      <c r="C46" s="113"/>
      <c r="D46" s="113"/>
      <c r="E46" s="113"/>
      <c r="F46" s="113"/>
      <c r="G46" s="113"/>
      <c r="H46" s="113"/>
      <c r="I46" s="113"/>
      <c r="J46" s="82" t="s">
        <v>18</v>
      </c>
    </row>
    <row r="47" spans="1:11" s="35" customFormat="1" x14ac:dyDescent="0.2">
      <c r="A47" s="53" t="s">
        <v>156</v>
      </c>
      <c r="B47" s="4">
        <f t="shared" ref="B47:I47" si="22">IF(B45="Madame",IF(Disponible_Mme&gt;=0,0,-Disponible_Mme/COUNTIF($B$45:$I$45,"Madame")),0)</f>
        <v>0</v>
      </c>
      <c r="C47" s="4">
        <f t="shared" si="22"/>
        <v>0</v>
      </c>
      <c r="D47" s="4">
        <f t="shared" si="22"/>
        <v>0</v>
      </c>
      <c r="E47" s="4">
        <f t="shared" si="22"/>
        <v>0</v>
      </c>
      <c r="F47" s="4">
        <f t="shared" si="22"/>
        <v>0</v>
      </c>
      <c r="G47" s="4">
        <f t="shared" si="22"/>
        <v>0</v>
      </c>
      <c r="H47" s="4">
        <f t="shared" si="22"/>
        <v>0</v>
      </c>
      <c r="I47" s="4">
        <f t="shared" si="22"/>
        <v>0</v>
      </c>
      <c r="J47" s="187">
        <f>SUM(B47:I47)</f>
        <v>0</v>
      </c>
    </row>
    <row r="48" spans="1:11" s="35" customFormat="1" x14ac:dyDescent="0.2">
      <c r="A48" s="69" t="s">
        <v>153</v>
      </c>
      <c r="B48" s="15">
        <f>IF(B44="Monsieur",'Enfant(s)'!B23,IF(AND(B44="Commun",B45="Madame"),B47,0))</f>
        <v>0</v>
      </c>
      <c r="C48" s="15">
        <f>IF(C44="Monsieur",'Enfant(s)'!C23,IF(AND(C44="Commun",C45="Madame"),C47,0))</f>
        <v>0</v>
      </c>
      <c r="D48" s="15">
        <f>IF(D44="Monsieur",'Enfant(s)'!D23,IF(AND(D44="Commun",D45="Madame"),D47,0))</f>
        <v>0</v>
      </c>
      <c r="E48" s="15">
        <f>IF(E44="Monsieur",'Enfant(s)'!E23,IF(AND(E44="Commun",E45="Madame"),E47,0))</f>
        <v>0</v>
      </c>
      <c r="F48" s="15">
        <f>IF(F44="Monsieur",'Enfant(s)'!F23,IF(AND(F44="Commun",F45="Madame"),F47,0))</f>
        <v>0</v>
      </c>
      <c r="G48" s="15">
        <f>IF(G44="Monsieur",'Enfant(s)'!G23,IF(AND(G44="Commun",G45="Madame"),G47,0))</f>
        <v>0</v>
      </c>
      <c r="H48" s="15">
        <f>IF(H44="Monsieur",'Enfant(s)'!H23,IF(AND(H44="Commun",H45="Madame"),H47,0))</f>
        <v>0</v>
      </c>
      <c r="I48" s="16">
        <f>IF(I44="Monsieur",'Enfant(s)'!I23,IF(AND(I44="Commun",I45="Madame"),I47,0))</f>
        <v>0</v>
      </c>
      <c r="J48" s="187">
        <f>SUM(B48:I48)</f>
        <v>0</v>
      </c>
    </row>
    <row r="49" spans="1:19" s="35" customFormat="1" x14ac:dyDescent="0.2">
      <c r="A49" s="71" t="s">
        <v>88</v>
      </c>
      <c r="B49" s="29">
        <f t="shared" ref="B49:I49" si="23">IF(Disponible_M_apres_couts_directs&lt;=0,0,IF($J$48&gt;Disponible_M_apres_couts_directs,Disponible_M_apres_couts_directs/$J$48,1))</f>
        <v>0</v>
      </c>
      <c r="C49" s="29">
        <f t="shared" si="23"/>
        <v>0</v>
      </c>
      <c r="D49" s="29">
        <f t="shared" si="23"/>
        <v>0</v>
      </c>
      <c r="E49" s="29">
        <f t="shared" si="23"/>
        <v>0</v>
      </c>
      <c r="F49" s="29">
        <f t="shared" si="23"/>
        <v>0</v>
      </c>
      <c r="G49" s="29">
        <f t="shared" si="23"/>
        <v>0</v>
      </c>
      <c r="H49" s="29">
        <f t="shared" si="23"/>
        <v>0</v>
      </c>
      <c r="I49" s="29">
        <f t="shared" si="23"/>
        <v>0</v>
      </c>
    </row>
    <row r="50" spans="1:19" s="35" customFormat="1" x14ac:dyDescent="0.2">
      <c r="A50" s="69" t="s">
        <v>150</v>
      </c>
      <c r="B50" s="15">
        <f>B48*B49</f>
        <v>0</v>
      </c>
      <c r="C50" s="15">
        <f t="shared" ref="C50:I50" si="24">C48*C49</f>
        <v>0</v>
      </c>
      <c r="D50" s="15">
        <f t="shared" si="24"/>
        <v>0</v>
      </c>
      <c r="E50" s="15">
        <f t="shared" si="24"/>
        <v>0</v>
      </c>
      <c r="F50" s="15">
        <f t="shared" si="24"/>
        <v>0</v>
      </c>
      <c r="G50" s="15">
        <f t="shared" si="24"/>
        <v>0</v>
      </c>
      <c r="H50" s="15">
        <f t="shared" si="24"/>
        <v>0</v>
      </c>
      <c r="I50" s="16">
        <f t="shared" si="24"/>
        <v>0</v>
      </c>
      <c r="J50" s="150">
        <f>SUM(B50:I50)</f>
        <v>0</v>
      </c>
    </row>
    <row r="51" spans="1:19" s="35" customFormat="1" x14ac:dyDescent="0.2">
      <c r="A51" s="80" t="s">
        <v>118</v>
      </c>
      <c r="B51" s="154"/>
      <c r="C51" s="154"/>
      <c r="D51" s="154"/>
      <c r="E51" s="154"/>
      <c r="F51" s="154"/>
      <c r="G51" s="154"/>
      <c r="H51" s="154"/>
      <c r="I51" s="155"/>
      <c r="J51" s="150">
        <f>SUM(B51:I51)</f>
        <v>0</v>
      </c>
      <c r="K51" s="40" t="s">
        <v>63</v>
      </c>
    </row>
    <row r="52" spans="1:19" s="35" customFormat="1" x14ac:dyDescent="0.2">
      <c r="B52" s="169">
        <f>IF(B$12="Commun",B51,0)</f>
        <v>0</v>
      </c>
      <c r="C52" s="169">
        <f t="shared" ref="C52:H52" si="25">IF(C$12="Commun",C51,0)</f>
        <v>0</v>
      </c>
      <c r="D52" s="169">
        <f t="shared" si="25"/>
        <v>0</v>
      </c>
      <c r="E52" s="169">
        <f t="shared" si="25"/>
        <v>0</v>
      </c>
      <c r="F52" s="169">
        <f t="shared" si="25"/>
        <v>0</v>
      </c>
      <c r="G52" s="169">
        <f t="shared" si="25"/>
        <v>0</v>
      </c>
      <c r="H52" s="169">
        <f t="shared" si="25"/>
        <v>0</v>
      </c>
      <c r="I52" s="163">
        <f>IF(I$12="Commun",I51,0)</f>
        <v>0</v>
      </c>
      <c r="J52" s="149">
        <f>SUM(B52:I52)</f>
        <v>0</v>
      </c>
      <c r="K52" s="40" t="s">
        <v>137</v>
      </c>
    </row>
    <row r="53" spans="1:19" s="35" customFormat="1" x14ac:dyDescent="0.2">
      <c r="B53" s="168"/>
      <c r="C53" s="168"/>
      <c r="D53" s="168"/>
      <c r="E53" s="168"/>
      <c r="F53" s="168"/>
      <c r="G53" s="168"/>
      <c r="H53" s="168"/>
      <c r="I53" s="166"/>
      <c r="J53" s="167"/>
    </row>
    <row r="54" spans="1:19" s="35" customFormat="1" x14ac:dyDescent="0.2">
      <c r="A54" s="53" t="s">
        <v>157</v>
      </c>
      <c r="B54" s="15">
        <f t="shared" ref="B54:I54" si="26">IF(B45="Monsieur",IF(Disponible_M&gt;=0,0,-Disponible_M/COUNTIF($B$45:$I$45,"Monsieur")),0)</f>
        <v>0</v>
      </c>
      <c r="C54" s="15">
        <f t="shared" si="26"/>
        <v>0</v>
      </c>
      <c r="D54" s="15">
        <f t="shared" si="26"/>
        <v>0</v>
      </c>
      <c r="E54" s="15">
        <f t="shared" si="26"/>
        <v>0</v>
      </c>
      <c r="F54" s="15">
        <f t="shared" si="26"/>
        <v>0</v>
      </c>
      <c r="G54" s="15">
        <f t="shared" si="26"/>
        <v>0</v>
      </c>
      <c r="H54" s="15">
        <f t="shared" si="26"/>
        <v>0</v>
      </c>
      <c r="I54" s="15">
        <f t="shared" si="26"/>
        <v>0</v>
      </c>
      <c r="J54" s="187">
        <f>SUM(B54:I54)</f>
        <v>0</v>
      </c>
    </row>
    <row r="55" spans="1:19" s="35" customFormat="1" x14ac:dyDescent="0.2">
      <c r="A55" s="69" t="s">
        <v>155</v>
      </c>
      <c r="B55" s="4">
        <f>IF(B44="Madame",'Enfant(s)'!B42,IF(AND(B44="Commun",B45="Monsieur"),B54,0))</f>
        <v>0</v>
      </c>
      <c r="C55" s="4">
        <f>IF(C44="Madame",'Enfant(s)'!C42,IF(AND(C44="Commun",C45="Monsieur"),C54,0))</f>
        <v>0</v>
      </c>
      <c r="D55" s="4">
        <f>IF(D44="Madame",'Enfant(s)'!D42,IF(AND(D44="Commun",D45="Monsieur"),D54,0))</f>
        <v>0</v>
      </c>
      <c r="E55" s="4">
        <f>IF(E44="Madame",'Enfant(s)'!E42,IF(AND(E44="Commun",E45="Monsieur"),E54,0))</f>
        <v>0</v>
      </c>
      <c r="F55" s="4">
        <f>IF(F44="Madame",'Enfant(s)'!F42,IF(AND(F44="Commun",F45="Monsieur"),F54,0))</f>
        <v>0</v>
      </c>
      <c r="G55" s="4">
        <f>IF(G44="Madame",'Enfant(s)'!G42,IF(AND(G44="Commun",G45="Monsieur"),G54,0))</f>
        <v>0</v>
      </c>
      <c r="H55" s="4">
        <f>IF(H44="Madame",'Enfant(s)'!H42,IF(AND(H44="Commun",H45="Monsieur"),H54,0))</f>
        <v>0</v>
      </c>
      <c r="I55" s="28">
        <f>IF(I44="Madame",'Enfant(s)'!I42,IF(AND(I44="Commun",I45="Monsieur"),I54,0))</f>
        <v>0</v>
      </c>
      <c r="J55" s="187">
        <f>SUM(B55:I55)</f>
        <v>0</v>
      </c>
      <c r="K55" s="33"/>
      <c r="L55" s="33"/>
      <c r="M55" s="33"/>
      <c r="N55" s="33"/>
      <c r="O55" s="33"/>
      <c r="P55" s="33"/>
      <c r="Q55" s="33"/>
      <c r="R55" s="33"/>
      <c r="S55" s="33"/>
    </row>
    <row r="56" spans="1:19" s="35" customFormat="1" x14ac:dyDescent="0.2">
      <c r="A56" s="69" t="s">
        <v>152</v>
      </c>
      <c r="B56" s="32">
        <f t="shared" ref="B56:I56" si="27">IF(Disponible_Mme_apres_couts_directs&lt;=0,0,IF($J$55&gt;Disponible_Mme_apres_couts_directs,Disponible_Mme_apres_couts_directs/$J$55,1))</f>
        <v>0</v>
      </c>
      <c r="C56" s="32">
        <f t="shared" si="27"/>
        <v>0</v>
      </c>
      <c r="D56" s="32">
        <f t="shared" si="27"/>
        <v>0</v>
      </c>
      <c r="E56" s="32">
        <f t="shared" si="27"/>
        <v>0</v>
      </c>
      <c r="F56" s="32">
        <f t="shared" si="27"/>
        <v>0</v>
      </c>
      <c r="G56" s="32">
        <f t="shared" si="27"/>
        <v>0</v>
      </c>
      <c r="H56" s="32">
        <f t="shared" si="27"/>
        <v>0</v>
      </c>
      <c r="I56" s="32">
        <f t="shared" si="27"/>
        <v>0</v>
      </c>
      <c r="J56" s="178"/>
    </row>
    <row r="57" spans="1:19" x14ac:dyDescent="0.2">
      <c r="A57" s="69" t="s">
        <v>151</v>
      </c>
      <c r="B57" s="4">
        <f>B55*B56</f>
        <v>0</v>
      </c>
      <c r="C57" s="4">
        <f t="shared" ref="C57:I57" si="28">C55*C56</f>
        <v>0</v>
      </c>
      <c r="D57" s="4">
        <f t="shared" si="28"/>
        <v>0</v>
      </c>
      <c r="E57" s="4">
        <f t="shared" si="28"/>
        <v>0</v>
      </c>
      <c r="F57" s="4">
        <f t="shared" si="28"/>
        <v>0</v>
      </c>
      <c r="G57" s="4">
        <f t="shared" si="28"/>
        <v>0</v>
      </c>
      <c r="H57" s="4">
        <f t="shared" si="28"/>
        <v>0</v>
      </c>
      <c r="I57" s="28">
        <f t="shared" si="28"/>
        <v>0</v>
      </c>
      <c r="J57" s="149">
        <f>SUM(B57:I57)</f>
        <v>0</v>
      </c>
    </row>
    <row r="58" spans="1:19" x14ac:dyDescent="0.2">
      <c r="A58" s="80" t="s">
        <v>119</v>
      </c>
      <c r="B58" s="154"/>
      <c r="C58" s="154"/>
      <c r="D58" s="154"/>
      <c r="E58" s="154"/>
      <c r="F58" s="154"/>
      <c r="G58" s="154"/>
      <c r="H58" s="154"/>
      <c r="I58" s="155"/>
      <c r="J58" s="149">
        <f>SUM(B58:I58)</f>
        <v>0</v>
      </c>
      <c r="K58" s="40" t="s">
        <v>63</v>
      </c>
    </row>
    <row r="59" spans="1:19" x14ac:dyDescent="0.2">
      <c r="A59" s="35"/>
      <c r="B59" s="169">
        <f>IF(B$12="Commun",B58,0)</f>
        <v>0</v>
      </c>
      <c r="C59" s="169">
        <f t="shared" ref="C59:I59" si="29">IF(C$12="Commun",C58,0)</f>
        <v>0</v>
      </c>
      <c r="D59" s="169">
        <f t="shared" si="29"/>
        <v>0</v>
      </c>
      <c r="E59" s="169">
        <f t="shared" si="29"/>
        <v>0</v>
      </c>
      <c r="F59" s="169">
        <f t="shared" si="29"/>
        <v>0</v>
      </c>
      <c r="G59" s="169">
        <f t="shared" si="29"/>
        <v>0</v>
      </c>
      <c r="H59" s="169">
        <f t="shared" si="29"/>
        <v>0</v>
      </c>
      <c r="I59" s="163">
        <f t="shared" si="29"/>
        <v>0</v>
      </c>
      <c r="J59" s="149">
        <f>SUM(B59:I59)</f>
        <v>0</v>
      </c>
      <c r="K59" s="40" t="s">
        <v>137</v>
      </c>
    </row>
    <row r="60" spans="1:19" x14ac:dyDescent="0.2">
      <c r="A60" s="35"/>
      <c r="B60" s="45"/>
      <c r="C60" s="45"/>
      <c r="D60" s="45"/>
      <c r="E60" s="45"/>
      <c r="F60" s="45"/>
      <c r="G60" s="45"/>
      <c r="H60" s="45"/>
      <c r="I60" s="45"/>
      <c r="J60" s="35"/>
    </row>
    <row r="61" spans="1:19" x14ac:dyDescent="0.2">
      <c r="A61" s="39" t="s">
        <v>95</v>
      </c>
      <c r="B61" s="79" t="str">
        <f>B$11</f>
        <v/>
      </c>
      <c r="C61" s="79" t="str">
        <f t="shared" ref="C61:I61" si="30">C$11</f>
        <v/>
      </c>
      <c r="D61" s="79" t="str">
        <f t="shared" si="30"/>
        <v/>
      </c>
      <c r="E61" s="79" t="str">
        <f t="shared" si="30"/>
        <v/>
      </c>
      <c r="F61" s="79" t="str">
        <f t="shared" si="30"/>
        <v/>
      </c>
      <c r="G61" s="79" t="str">
        <f t="shared" si="30"/>
        <v/>
      </c>
      <c r="H61" s="79" t="str">
        <f t="shared" si="30"/>
        <v/>
      </c>
      <c r="I61" s="79" t="str">
        <f t="shared" si="30"/>
        <v/>
      </c>
    </row>
    <row r="62" spans="1:19" x14ac:dyDescent="0.2">
      <c r="A62" s="83" t="s">
        <v>108</v>
      </c>
      <c r="B62" s="30">
        <f t="shared" ref="B62:I62" si="31">B23+B51</f>
        <v>0</v>
      </c>
      <c r="C62" s="30">
        <f t="shared" si="31"/>
        <v>0</v>
      </c>
      <c r="D62" s="30">
        <f t="shared" si="31"/>
        <v>0</v>
      </c>
      <c r="E62" s="30">
        <f t="shared" si="31"/>
        <v>0</v>
      </c>
      <c r="F62" s="30">
        <f t="shared" si="31"/>
        <v>0</v>
      </c>
      <c r="G62" s="30">
        <f t="shared" si="31"/>
        <v>0</v>
      </c>
      <c r="H62" s="30">
        <f t="shared" si="31"/>
        <v>0</v>
      </c>
      <c r="I62" s="31">
        <f t="shared" si="31"/>
        <v>0</v>
      </c>
      <c r="J62" s="181">
        <f>SUM(B62:I62)</f>
        <v>0</v>
      </c>
    </row>
    <row r="63" spans="1:19" x14ac:dyDescent="0.2">
      <c r="B63" s="169">
        <f>IF(B$12="Commun",B62,0)</f>
        <v>0</v>
      </c>
      <c r="C63" s="169">
        <f t="shared" ref="C63:I63" si="32">IF(C$12="Commun",C62,0)</f>
        <v>0</v>
      </c>
      <c r="D63" s="169">
        <f t="shared" si="32"/>
        <v>0</v>
      </c>
      <c r="E63" s="169">
        <f t="shared" si="32"/>
        <v>0</v>
      </c>
      <c r="F63" s="169">
        <f t="shared" si="32"/>
        <v>0</v>
      </c>
      <c r="G63" s="169">
        <f t="shared" si="32"/>
        <v>0</v>
      </c>
      <c r="H63" s="169">
        <f t="shared" si="32"/>
        <v>0</v>
      </c>
      <c r="I63" s="163">
        <f t="shared" si="32"/>
        <v>0</v>
      </c>
      <c r="J63" s="181">
        <f>SUM(B63:I63)</f>
        <v>0</v>
      </c>
      <c r="K63" s="40" t="s">
        <v>137</v>
      </c>
    </row>
    <row r="64" spans="1:19" x14ac:dyDescent="0.2">
      <c r="A64" s="84" t="s">
        <v>109</v>
      </c>
      <c r="B64" s="172">
        <f>B35+B58</f>
        <v>0</v>
      </c>
      <c r="C64" s="172">
        <f t="shared" ref="C64:I64" si="33">C35+C58</f>
        <v>0</v>
      </c>
      <c r="D64" s="172">
        <f t="shared" si="33"/>
        <v>0</v>
      </c>
      <c r="E64" s="172">
        <f t="shared" si="33"/>
        <v>0</v>
      </c>
      <c r="F64" s="172">
        <f t="shared" si="33"/>
        <v>0</v>
      </c>
      <c r="G64" s="172">
        <f t="shared" si="33"/>
        <v>0</v>
      </c>
      <c r="H64" s="172">
        <f t="shared" si="33"/>
        <v>0</v>
      </c>
      <c r="I64" s="173">
        <f t="shared" si="33"/>
        <v>0</v>
      </c>
      <c r="J64" s="182">
        <f>SUM(B64:I64)</f>
        <v>0</v>
      </c>
    </row>
    <row r="65" spans="1:11" x14ac:dyDescent="0.2">
      <c r="B65" s="170">
        <f>IF(B$12="Commun",B64,0)</f>
        <v>0</v>
      </c>
      <c r="C65" s="170">
        <f t="shared" ref="C65:I65" si="34">IF(C$12="Commun",C64,0)</f>
        <v>0</v>
      </c>
      <c r="D65" s="170">
        <f t="shared" si="34"/>
        <v>0</v>
      </c>
      <c r="E65" s="170">
        <f t="shared" si="34"/>
        <v>0</v>
      </c>
      <c r="F65" s="170">
        <f t="shared" si="34"/>
        <v>0</v>
      </c>
      <c r="G65" s="170">
        <f t="shared" si="34"/>
        <v>0</v>
      </c>
      <c r="H65" s="170">
        <f t="shared" si="34"/>
        <v>0</v>
      </c>
      <c r="I65" s="171">
        <f t="shared" si="34"/>
        <v>0</v>
      </c>
      <c r="J65" s="183">
        <f>SUM(B65:I65)</f>
        <v>0</v>
      </c>
      <c r="K65" s="40" t="s">
        <v>137</v>
      </c>
    </row>
    <row r="66" spans="1:11" x14ac:dyDescent="0.2">
      <c r="J66" s="174"/>
      <c r="K66" s="174"/>
    </row>
    <row r="67" spans="1:11" x14ac:dyDescent="0.2">
      <c r="A67" s="174"/>
      <c r="B67" s="174"/>
      <c r="C67" s="174"/>
      <c r="D67" s="174"/>
      <c r="E67" s="174"/>
      <c r="F67" s="174"/>
      <c r="G67" s="174"/>
      <c r="H67" s="174"/>
      <c r="I67" s="174"/>
    </row>
  </sheetData>
  <sheetProtection sheet="1" objects="1" scenarios="1"/>
  <dataValidations count="2">
    <dataValidation type="list" allowBlank="1" showInputMessage="1" showErrorMessage="1" promptTitle="Options limitées" prompt="Saisir &quot;Monsieur&quot;, &quot;Madame&quot; ou &quot;Non&quot;" sqref="B45:I45" xr:uid="{00000000-0002-0000-0200-000000000000}">
      <formula1>"Monsieur,Madame,Non"</formula1>
    </dataValidation>
    <dataValidation type="list" showErrorMessage="1" errorTitle="Un choix limité" error="Il vous faut choisir une clé de répartition parmi les options proposées dans la liste déroulante." sqref="B9" xr:uid="{00000000-0002-0000-0200-000001000000}">
      <formula1>"Disponibles,Revenus,Clé personnalisée"</formula1>
    </dataValidation>
  </dataValidations>
  <pageMargins left="0.7" right="0.7" top="0.75" bottom="0.75" header="0.3" footer="0.3"/>
  <pageSetup paperSize="9" scale="70" orientation="landscape" r:id="rId1"/>
  <ignoredErrors>
    <ignoredError sqref="B64 C64:I64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0"/>
  <sheetViews>
    <sheetView showGridLines="0" zoomScaleNormal="100" zoomScaleSheetLayoutView="100" workbookViewId="0">
      <selection activeCell="F14" sqref="F14"/>
    </sheetView>
  </sheetViews>
  <sheetFormatPr baseColWidth="10" defaultRowHeight="12.75" x14ac:dyDescent="0.2"/>
  <cols>
    <col min="1" max="1" width="64.85546875" style="49" customWidth="1"/>
    <col min="2" max="2" width="7.85546875" style="49" customWidth="1"/>
    <col min="3" max="3" width="14" style="49" customWidth="1"/>
    <col min="4" max="4" width="11.42578125" style="49"/>
    <col min="5" max="5" width="5.7109375" style="49" customWidth="1"/>
    <col min="6" max="6" width="18.140625" style="49" customWidth="1"/>
    <col min="7" max="7" width="14" style="49" customWidth="1"/>
    <col min="8" max="8" width="27.42578125" style="49" customWidth="1"/>
    <col min="9" max="11" width="11.42578125" style="49"/>
    <col min="12" max="12" width="6.140625" style="49" customWidth="1"/>
    <col min="13" max="16384" width="11.42578125" style="49"/>
  </cols>
  <sheetData>
    <row r="1" spans="1:8" s="35" customFormat="1" x14ac:dyDescent="0.2">
      <c r="C1" s="37"/>
      <c r="D1" s="50" t="str">
        <f>IF(ISBLANK(Nom_de_l_affaire),"",Nom_de_l_affaire)</f>
        <v/>
      </c>
    </row>
    <row r="2" spans="1:8" s="35" customFormat="1" x14ac:dyDescent="0.2">
      <c r="A2" s="33" t="s">
        <v>69</v>
      </c>
      <c r="F2" s="33"/>
      <c r="H2" s="40" t="s">
        <v>76</v>
      </c>
    </row>
    <row r="3" spans="1:8" s="35" customFormat="1" x14ac:dyDescent="0.2">
      <c r="A3" s="33"/>
      <c r="B3" s="45"/>
    </row>
    <row r="4" spans="1:8" s="35" customFormat="1" x14ac:dyDescent="0.2">
      <c r="A4" s="39" t="s">
        <v>77</v>
      </c>
    </row>
    <row r="5" spans="1:8" s="35" customFormat="1" x14ac:dyDescent="0.2">
      <c r="A5" s="85" t="s">
        <v>21</v>
      </c>
    </row>
    <row r="6" spans="1:8" s="35" customFormat="1" x14ac:dyDescent="0.2">
      <c r="A6" s="69" t="s">
        <v>96</v>
      </c>
      <c r="C6" s="126">
        <f>Disponible_M</f>
        <v>0</v>
      </c>
      <c r="F6" s="39" t="s">
        <v>87</v>
      </c>
      <c r="G6" s="177">
        <v>43784</v>
      </c>
    </row>
    <row r="7" spans="1:8" s="35" customFormat="1" x14ac:dyDescent="0.2">
      <c r="A7" s="72" t="s">
        <v>103</v>
      </c>
      <c r="C7" s="127">
        <f>'Pensions Enfant(s)'!J65</f>
        <v>0</v>
      </c>
    </row>
    <row r="8" spans="1:8" s="35" customFormat="1" x14ac:dyDescent="0.2">
      <c r="A8" s="72" t="s">
        <v>81</v>
      </c>
      <c r="B8" s="78" t="s">
        <v>75</v>
      </c>
      <c r="C8" s="127">
        <f>'Enfant(s)'!J57</f>
        <v>0</v>
      </c>
      <c r="F8" s="33" t="s">
        <v>148</v>
      </c>
    </row>
    <row r="9" spans="1:8" s="35" customFormat="1" x14ac:dyDescent="0.2">
      <c r="A9" s="72" t="s">
        <v>136</v>
      </c>
      <c r="B9" s="78" t="s">
        <v>75</v>
      </c>
      <c r="C9" s="127">
        <f>Pensions_enfants_M</f>
        <v>0</v>
      </c>
      <c r="F9" s="41" t="s">
        <v>146</v>
      </c>
      <c r="G9" s="185">
        <f>IF(C36="Monsieur",C38+'Pensions Enfant(s)'!J63,'Pensions Enfant(s)'!J63)</f>
        <v>0</v>
      </c>
    </row>
    <row r="10" spans="1:8" s="35" customFormat="1" ht="13.5" thickBot="1" x14ac:dyDescent="0.25">
      <c r="A10" s="87" t="s">
        <v>102</v>
      </c>
      <c r="B10" s="109" t="s">
        <v>112</v>
      </c>
      <c r="C10" s="157"/>
      <c r="D10" s="40" t="s">
        <v>63</v>
      </c>
      <c r="F10" s="184" t="s">
        <v>147</v>
      </c>
      <c r="G10" s="186">
        <f>IF(C36="Madame",C38+'Pensions Enfant(s)'!J65,'Pensions Enfant(s)'!J65)</f>
        <v>0</v>
      </c>
    </row>
    <row r="11" spans="1:8" s="35" customFormat="1" ht="13.5" thickTop="1" x14ac:dyDescent="0.2">
      <c r="A11" s="80" t="s">
        <v>98</v>
      </c>
      <c r="C11" s="131">
        <f>SUM(C6:C7)-SUM(C8:C10)</f>
        <v>0</v>
      </c>
    </row>
    <row r="12" spans="1:8" s="35" customFormat="1" x14ac:dyDescent="0.2">
      <c r="A12" s="33"/>
      <c r="C12" s="33"/>
    </row>
    <row r="13" spans="1:8" s="35" customFormat="1" x14ac:dyDescent="0.2">
      <c r="A13" s="39" t="s">
        <v>22</v>
      </c>
    </row>
    <row r="14" spans="1:8" s="35" customFormat="1" x14ac:dyDescent="0.2">
      <c r="A14" s="69" t="s">
        <v>97</v>
      </c>
      <c r="C14" s="128">
        <f>Disponible_Mme</f>
        <v>0</v>
      </c>
    </row>
    <row r="15" spans="1:8" s="35" customFormat="1" x14ac:dyDescent="0.2">
      <c r="A15" s="72" t="s">
        <v>104</v>
      </c>
      <c r="C15" s="104">
        <f>'Pensions Enfant(s)'!J63</f>
        <v>0</v>
      </c>
    </row>
    <row r="16" spans="1:8" s="35" customFormat="1" x14ac:dyDescent="0.2">
      <c r="A16" s="72" t="s">
        <v>83</v>
      </c>
      <c r="B16" s="78" t="s">
        <v>75</v>
      </c>
      <c r="C16" s="104">
        <f>'Enfant(s)'!J58</f>
        <v>0</v>
      </c>
    </row>
    <row r="17" spans="1:7" s="35" customFormat="1" x14ac:dyDescent="0.2">
      <c r="A17" s="72" t="s">
        <v>135</v>
      </c>
      <c r="B17" s="78" t="s">
        <v>75</v>
      </c>
      <c r="C17" s="104">
        <f>Pensions_enfants_Mme</f>
        <v>0</v>
      </c>
    </row>
    <row r="18" spans="1:7" s="35" customFormat="1" ht="13.5" thickBot="1" x14ac:dyDescent="0.25">
      <c r="A18" s="87" t="s">
        <v>102</v>
      </c>
      <c r="B18" s="109" t="s">
        <v>112</v>
      </c>
      <c r="C18" s="158"/>
      <c r="D18" s="40" t="s">
        <v>63</v>
      </c>
    </row>
    <row r="19" spans="1:7" s="35" customFormat="1" ht="13.5" thickTop="1" x14ac:dyDescent="0.2">
      <c r="A19" s="80" t="s">
        <v>99</v>
      </c>
      <c r="C19" s="131">
        <f>SUM(C14:C15)-SUM(C16:C18)</f>
        <v>0</v>
      </c>
    </row>
    <row r="20" spans="1:7" s="35" customFormat="1" x14ac:dyDescent="0.2"/>
    <row r="21" spans="1:7" s="35" customFormat="1" x14ac:dyDescent="0.2">
      <c r="A21" s="39" t="s">
        <v>78</v>
      </c>
    </row>
    <row r="22" spans="1:7" s="35" customFormat="1" x14ac:dyDescent="0.2">
      <c r="A22" s="53" t="s">
        <v>100</v>
      </c>
      <c r="B22" s="70"/>
      <c r="C22" s="126">
        <f>IF(C11&lt;0,-C11,0)</f>
        <v>0</v>
      </c>
    </row>
    <row r="23" spans="1:7" s="35" customFormat="1" x14ac:dyDescent="0.2">
      <c r="A23" s="53" t="s">
        <v>101</v>
      </c>
      <c r="B23" s="70"/>
      <c r="C23" s="104">
        <f>IF(C19&lt;0,-C19,0)</f>
        <v>0</v>
      </c>
    </row>
    <row r="24" spans="1:7" s="35" customFormat="1" x14ac:dyDescent="0.2">
      <c r="A24" s="88"/>
      <c r="B24" s="44"/>
      <c r="C24" s="89"/>
    </row>
    <row r="25" spans="1:7" s="35" customFormat="1" x14ac:dyDescent="0.2">
      <c r="A25" s="53" t="s">
        <v>110</v>
      </c>
      <c r="B25" s="70"/>
      <c r="C25" s="127">
        <f>IF(C22&gt;0,IF(C19&gt;C22,C22,C19),0)</f>
        <v>0</v>
      </c>
    </row>
    <row r="26" spans="1:7" s="35" customFormat="1" x14ac:dyDescent="0.2">
      <c r="A26" s="53" t="s">
        <v>111</v>
      </c>
      <c r="B26" s="70"/>
      <c r="C26" s="104">
        <f>IF(C23&gt;0,IF(C11&gt;C23,C23,C11),0)</f>
        <v>0</v>
      </c>
    </row>
    <row r="27" spans="1:7" s="35" customFormat="1" x14ac:dyDescent="0.2">
      <c r="A27" s="88"/>
      <c r="B27" s="44"/>
      <c r="C27" s="89"/>
      <c r="F27" s="107"/>
      <c r="G27" s="108"/>
    </row>
    <row r="28" spans="1:7" s="35" customFormat="1" x14ac:dyDescent="0.2">
      <c r="A28" s="53" t="s">
        <v>29</v>
      </c>
      <c r="B28" s="70"/>
      <c r="C28" s="127">
        <f>IF(C11-C26&gt;0,C11-C26,0)</f>
        <v>0</v>
      </c>
    </row>
    <row r="29" spans="1:7" s="35" customFormat="1" ht="13.5" thickBot="1" x14ac:dyDescent="0.25">
      <c r="A29" s="90" t="s">
        <v>30</v>
      </c>
      <c r="B29" s="91"/>
      <c r="C29" s="129">
        <f>IF(C19-C25&gt;0,C19-C25,0)</f>
        <v>0</v>
      </c>
    </row>
    <row r="30" spans="1:7" s="35" customFormat="1" ht="13.5" thickTop="1" x14ac:dyDescent="0.2">
      <c r="A30" s="53" t="s">
        <v>31</v>
      </c>
      <c r="B30" s="70"/>
      <c r="C30" s="86">
        <f>C28+C29</f>
        <v>0</v>
      </c>
    </row>
    <row r="31" spans="1:7" s="35" customFormat="1" x14ac:dyDescent="0.2">
      <c r="A31" s="64"/>
      <c r="C31" s="63"/>
    </row>
    <row r="32" spans="1:7" s="35" customFormat="1" x14ac:dyDescent="0.2">
      <c r="A32" s="92" t="s">
        <v>32</v>
      </c>
      <c r="B32" s="34"/>
      <c r="C32" s="93"/>
    </row>
    <row r="33" spans="1:4" s="35" customFormat="1" x14ac:dyDescent="0.2">
      <c r="A33" s="69" t="s">
        <v>24</v>
      </c>
      <c r="B33" s="153">
        <v>0.5</v>
      </c>
      <c r="C33" s="127">
        <f>C30*B33</f>
        <v>0</v>
      </c>
    </row>
    <row r="34" spans="1:4" s="35" customFormat="1" x14ac:dyDescent="0.2">
      <c r="A34" s="69" t="s">
        <v>25</v>
      </c>
      <c r="B34" s="73">
        <f>1-B33</f>
        <v>0.5</v>
      </c>
      <c r="C34" s="104">
        <f>C30*B34</f>
        <v>0</v>
      </c>
    </row>
    <row r="35" spans="1:4" s="35" customFormat="1" x14ac:dyDescent="0.2">
      <c r="A35" s="88"/>
      <c r="B35" s="44"/>
      <c r="C35" s="89"/>
    </row>
    <row r="36" spans="1:4" s="35" customFormat="1" x14ac:dyDescent="0.2">
      <c r="A36" s="94" t="s">
        <v>26</v>
      </c>
      <c r="B36" s="70"/>
      <c r="C36" s="161" t="str">
        <f>IF(C25&gt;0,"Madame",IF(C28&lt;C33,"Madame",IF(C26&gt;0,"Monsieur",IF(C29&lt;C34,"Monsieur", "Pas de pension"))))</f>
        <v>Pas de pension</v>
      </c>
    </row>
    <row r="37" spans="1:4" s="35" customFormat="1" x14ac:dyDescent="0.2">
      <c r="A37" s="95" t="s">
        <v>34</v>
      </c>
      <c r="B37" s="96"/>
      <c r="C37" s="151">
        <f>IF(C36="Monsieur",C26+C34-C29,IF(C36="Madame",C25+C33-C28,0))</f>
        <v>0</v>
      </c>
    </row>
    <row r="38" spans="1:4" s="35" customFormat="1" x14ac:dyDescent="0.2">
      <c r="A38" s="97" t="s">
        <v>68</v>
      </c>
      <c r="B38" s="70"/>
      <c r="C38" s="154">
        <v>0</v>
      </c>
      <c r="D38" s="40" t="s">
        <v>63</v>
      </c>
    </row>
    <row r="39" spans="1:4" s="35" customFormat="1" x14ac:dyDescent="0.2"/>
    <row r="40" spans="1:4" s="35" customFormat="1" x14ac:dyDescent="0.2">
      <c r="A40" s="35" t="s">
        <v>67</v>
      </c>
    </row>
  </sheetData>
  <sheetProtection sheet="1" objects="1" scenarios="1"/>
  <pageMargins left="0.7" right="0.7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17</vt:i4>
      </vt:variant>
    </vt:vector>
  </HeadingPairs>
  <TitlesOfParts>
    <vt:vector size="21" baseType="lpstr">
      <vt:lpstr>Enfant(s)</vt:lpstr>
      <vt:lpstr>Parents - Epoux</vt:lpstr>
      <vt:lpstr>Pensions Enfant(s)</vt:lpstr>
      <vt:lpstr>Pensions Epoux</vt:lpstr>
      <vt:lpstr>Charges_M</vt:lpstr>
      <vt:lpstr>Charges_Mme</vt:lpstr>
      <vt:lpstr>Couts_directs_M</vt:lpstr>
      <vt:lpstr>Couts_directs_Mme</vt:lpstr>
      <vt:lpstr>Disponible_M</vt:lpstr>
      <vt:lpstr>Disponible_M_apres_couts_directs</vt:lpstr>
      <vt:lpstr>Disponible_Mme</vt:lpstr>
      <vt:lpstr>Disponible_Mme_apres_couts_directs</vt:lpstr>
      <vt:lpstr>Nom_de_l_affaire</vt:lpstr>
      <vt:lpstr>Pensions_enfants_M</vt:lpstr>
      <vt:lpstr>Pensions_enfants_Mme</vt:lpstr>
      <vt:lpstr>Revenus_M</vt:lpstr>
      <vt:lpstr>Revenus_Mme</vt:lpstr>
      <vt:lpstr>'Enfant(s)'!Zone_d_impression</vt:lpstr>
      <vt:lpstr>'Parents - Epoux'!Zone_d_impression</vt:lpstr>
      <vt:lpstr>'Pensions Enfant(s)'!Zone_d_impression</vt:lpstr>
      <vt:lpstr>'Pensions Epoux'!Zone_d_impression</vt:lpstr>
    </vt:vector>
  </TitlesOfParts>
  <Company>Etat De Vaud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CCE</dc:creator>
  <cp:lastModifiedBy>PC</cp:lastModifiedBy>
  <cp:lastPrinted>2019-11-14T22:42:40Z</cp:lastPrinted>
  <dcterms:created xsi:type="dcterms:W3CDTF">2004-09-22T15:04:49Z</dcterms:created>
  <dcterms:modified xsi:type="dcterms:W3CDTF">2019-11-23T10:18:53Z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DocODMAId">
    <vt:lpwstr>::ODMA\DomDoc\E2C5404D97D0CFA4C1256C68003A1CCCF4B3C610A05A01A7C1256F6B00385787;http://pbc-ddocp/domdoc/ojvLib.nsf</vt:lpwstr>
  </property>
  <property fmtid="{D5CDD505-2E9C-101B-9397-08002B2CF9AE}" pid="3" name="DDocLibrary">
    <vt:lpwstr>http://pbc-ddocp/domdoc/ojvLib.nsf</vt:lpwstr>
  </property>
  <property fmtid="{D5CDD505-2E9C-101B-9397-08002B2CF9AE}" pid="4" name="DDocRevision">
    <vt:lpwstr>1.0</vt:lpwstr>
  </property>
  <property fmtid="{D5CDD505-2E9C-101B-9397-08002B2CF9AE}" pid="5" name="DDocID">
    <vt:lpwstr>15122004-5VR7-LBSF</vt:lpwstr>
  </property>
  <property fmtid="{D5CDD505-2E9C-101B-9397-08002B2CF9AE}" pid="6" name="DDocCabinet">
    <vt:lpwstr>TALN</vt:lpwstr>
  </property>
  <property fmtid="{D5CDD505-2E9C-101B-9397-08002B2CF9AE}" pid="7" name="DDocBinder">
    <vt:lpwstr>DF/MP-UC GREFFIERS</vt:lpwstr>
  </property>
</Properties>
</file>